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 activeTab="2"/>
  </bookViews>
  <sheets>
    <sheet name="Médico" sheetId="3" r:id="rId1"/>
    <sheet name="Dentista" sheetId="6" r:id="rId2"/>
    <sheet name="Aux Saúde Bucal" sheetId="7" r:id="rId3"/>
    <sheet name="MÉDICO2" sheetId="9" state="hidden" r:id="rId4"/>
    <sheet name="DENTISTA2" sheetId="12" state="hidden" r:id="rId5"/>
    <sheet name="ASB2" sheetId="14" state="hidden" r:id="rId6"/>
  </sheets>
  <calcPr calcId="125725"/>
</workbook>
</file>

<file path=xl/calcChain.xml><?xml version="1.0" encoding="utf-8"?>
<calcChain xmlns="http://schemas.openxmlformats.org/spreadsheetml/2006/main">
  <c r="C53" i="7"/>
  <c r="I128" i="12"/>
  <c r="I117"/>
  <c r="I116"/>
  <c r="J116" i="9"/>
  <c r="I117"/>
  <c r="K122"/>
  <c r="J122"/>
  <c r="K117"/>
  <c r="J117"/>
  <c r="J115"/>
  <c r="J117" i="14"/>
  <c r="J116"/>
  <c r="J116" i="12"/>
  <c r="I80"/>
  <c r="I79" i="14"/>
  <c r="I79" i="12"/>
  <c r="I79" i="9"/>
  <c r="I78" i="14"/>
  <c r="I75" i="12"/>
  <c r="H78" i="14"/>
  <c r="I78" i="12"/>
  <c r="I78" i="9"/>
  <c r="J76" i="12"/>
  <c r="I76"/>
  <c r="J75"/>
  <c r="L75"/>
  <c r="I74" i="9"/>
  <c r="I76" s="1"/>
  <c r="M88"/>
  <c r="M87"/>
  <c r="M86"/>
  <c r="Q79"/>
  <c r="P79"/>
  <c r="O76"/>
  <c r="N79"/>
  <c r="N76"/>
  <c r="M79" l="1"/>
  <c r="K78" i="12"/>
  <c r="C10" i="6"/>
  <c r="C16" s="1"/>
  <c r="J32" i="12"/>
  <c r="J27"/>
  <c r="I27"/>
  <c r="J78" i="14"/>
  <c r="C10" i="7"/>
  <c r="C16" s="1"/>
  <c r="L88" i="9"/>
  <c r="K77"/>
  <c r="K76"/>
  <c r="J80" i="14"/>
  <c r="L57"/>
  <c r="K57"/>
  <c r="J32"/>
  <c r="J27"/>
  <c r="I27"/>
  <c r="I32"/>
  <c r="I72"/>
  <c r="J57"/>
  <c r="M75" i="9"/>
  <c r="L75"/>
  <c r="L78"/>
  <c r="J28"/>
  <c r="K124" i="14"/>
  <c r="K122"/>
  <c r="J122"/>
  <c r="K117"/>
  <c r="K91"/>
  <c r="K80"/>
  <c r="J53"/>
  <c r="J46"/>
  <c r="J47"/>
  <c r="J48"/>
  <c r="J49"/>
  <c r="J50"/>
  <c r="J51"/>
  <c r="J52"/>
  <c r="J45"/>
  <c r="J54"/>
  <c r="J43"/>
  <c r="H39"/>
  <c r="B138"/>
  <c r="B136"/>
  <c r="B135"/>
  <c r="B134"/>
  <c r="B133"/>
  <c r="B132"/>
  <c r="H129"/>
  <c r="H118"/>
  <c r="I109"/>
  <c r="I136"/>
  <c r="I96"/>
  <c r="I101"/>
  <c r="H96"/>
  <c r="I95"/>
  <c r="H91"/>
  <c r="I90"/>
  <c r="I61"/>
  <c r="I68"/>
  <c r="H53"/>
  <c r="H80"/>
  <c r="J128" i="12"/>
  <c r="J126"/>
  <c r="K122"/>
  <c r="J122"/>
  <c r="J53"/>
  <c r="J46"/>
  <c r="J47"/>
  <c r="J48"/>
  <c r="J49"/>
  <c r="J50"/>
  <c r="J51"/>
  <c r="J52"/>
  <c r="J45"/>
  <c r="J54"/>
  <c r="J43"/>
  <c r="J39"/>
  <c r="J38"/>
  <c r="J37"/>
  <c r="H128" i="14"/>
  <c r="B138" i="12"/>
  <c r="B136"/>
  <c r="B135"/>
  <c r="B134"/>
  <c r="B133"/>
  <c r="B132"/>
  <c r="H129"/>
  <c r="H128"/>
  <c r="H118"/>
  <c r="I109"/>
  <c r="I136"/>
  <c r="I96"/>
  <c r="I101"/>
  <c r="H96"/>
  <c r="I95"/>
  <c r="H91"/>
  <c r="I90"/>
  <c r="H74"/>
  <c r="I61"/>
  <c r="I68"/>
  <c r="H53"/>
  <c r="H80"/>
  <c r="H39"/>
  <c r="I32"/>
  <c r="I132"/>
  <c r="K127" i="9"/>
  <c r="J126"/>
  <c r="J125"/>
  <c r="J124"/>
  <c r="J127" s="1"/>
  <c r="K81"/>
  <c r="J81"/>
  <c r="J69"/>
  <c r="J43"/>
  <c r="J53"/>
  <c r="K37"/>
  <c r="B138"/>
  <c r="B136"/>
  <c r="B135"/>
  <c r="B134"/>
  <c r="B133"/>
  <c r="B132"/>
  <c r="H129"/>
  <c r="H118"/>
  <c r="I109"/>
  <c r="I136" s="1"/>
  <c r="H96"/>
  <c r="I95"/>
  <c r="I96"/>
  <c r="I101" s="1"/>
  <c r="I90"/>
  <c r="H91"/>
  <c r="I61"/>
  <c r="I68" s="1"/>
  <c r="H53"/>
  <c r="H78" s="1"/>
  <c r="H39"/>
  <c r="I32"/>
  <c r="I37"/>
  <c r="I39" s="1"/>
  <c r="J38"/>
  <c r="C114" i="7"/>
  <c r="C138" s="1"/>
  <c r="C61"/>
  <c r="C40"/>
  <c r="C114" i="6"/>
  <c r="C138" s="1"/>
  <c r="C61"/>
  <c r="C40"/>
  <c r="C114" i="3"/>
  <c r="C138"/>
  <c r="C40"/>
  <c r="C61"/>
  <c r="C16"/>
  <c r="C24" s="1"/>
  <c r="J52" i="9"/>
  <c r="J51"/>
  <c r="J37"/>
  <c r="J39" s="1"/>
  <c r="L38"/>
  <c r="J46"/>
  <c r="J50"/>
  <c r="J48"/>
  <c r="J47"/>
  <c r="J45"/>
  <c r="J49"/>
  <c r="I83"/>
  <c r="J86" s="1"/>
  <c r="J89"/>
  <c r="I38"/>
  <c r="I132"/>
  <c r="I72"/>
  <c r="J77"/>
  <c r="H128"/>
  <c r="J75"/>
  <c r="J79"/>
  <c r="J74"/>
  <c r="I86"/>
  <c r="I77"/>
  <c r="I88"/>
  <c r="I85"/>
  <c r="I72" i="12"/>
  <c r="I37" i="14"/>
  <c r="I83"/>
  <c r="I74"/>
  <c r="I77"/>
  <c r="I39"/>
  <c r="I88"/>
  <c r="I38"/>
  <c r="I132"/>
  <c r="I89"/>
  <c r="I38" i="12"/>
  <c r="I37"/>
  <c r="I83"/>
  <c r="L37" i="9"/>
  <c r="J87"/>
  <c r="I89"/>
  <c r="J76"/>
  <c r="J85"/>
  <c r="J88"/>
  <c r="J74" i="12"/>
  <c r="I39"/>
  <c r="I66"/>
  <c r="J78"/>
  <c r="J77"/>
  <c r="I74"/>
  <c r="I77"/>
  <c r="I134"/>
  <c r="J79"/>
  <c r="I86" i="14"/>
  <c r="I85"/>
  <c r="I66"/>
  <c r="I43"/>
  <c r="J89" i="12"/>
  <c r="I85"/>
  <c r="J87"/>
  <c r="I86"/>
  <c r="I91" s="1"/>
  <c r="I87"/>
  <c r="J86"/>
  <c r="J85"/>
  <c r="J88"/>
  <c r="I88"/>
  <c r="I43"/>
  <c r="I91" i="14"/>
  <c r="I102" s="1"/>
  <c r="I135" s="1"/>
  <c r="I52"/>
  <c r="I45"/>
  <c r="I51"/>
  <c r="I50"/>
  <c r="I48"/>
  <c r="I47"/>
  <c r="I49"/>
  <c r="I46"/>
  <c r="I50" i="12"/>
  <c r="I52"/>
  <c r="I49"/>
  <c r="I51"/>
  <c r="I48"/>
  <c r="I45"/>
  <c r="I47"/>
  <c r="I46"/>
  <c r="I53" i="14"/>
  <c r="I67"/>
  <c r="I69"/>
  <c r="I53" i="12"/>
  <c r="I133" i="14"/>
  <c r="J69" i="12"/>
  <c r="I67"/>
  <c r="I69"/>
  <c r="I133"/>
  <c r="C25" i="3" l="1"/>
  <c r="C26" s="1"/>
  <c r="C71"/>
  <c r="C73" s="1"/>
  <c r="C86"/>
  <c r="C68"/>
  <c r="C84"/>
  <c r="C83"/>
  <c r="C87"/>
  <c r="C134"/>
  <c r="C84" i="6"/>
  <c r="C86"/>
  <c r="C85"/>
  <c r="C83"/>
  <c r="C71"/>
  <c r="C68"/>
  <c r="C134"/>
  <c r="D36"/>
  <c r="C25"/>
  <c r="D38"/>
  <c r="D32"/>
  <c r="C24"/>
  <c r="C26" s="1"/>
  <c r="D33"/>
  <c r="C86" i="7"/>
  <c r="C83"/>
  <c r="C87"/>
  <c r="C84"/>
  <c r="C68"/>
  <c r="C134"/>
  <c r="C24"/>
  <c r="C71"/>
  <c r="C25"/>
  <c r="I100" i="14"/>
  <c r="I80"/>
  <c r="I112" s="1"/>
  <c r="I76"/>
  <c r="I75"/>
  <c r="J80" i="12"/>
  <c r="J90"/>
  <c r="I100"/>
  <c r="I102"/>
  <c r="I91" i="9"/>
  <c r="I102" s="1"/>
  <c r="I135" s="1"/>
  <c r="I43"/>
  <c r="I66"/>
  <c r="H80"/>
  <c r="J78"/>
  <c r="J80" s="1"/>
  <c r="J90"/>
  <c r="I75"/>
  <c r="I80" s="1"/>
  <c r="I134" s="1"/>
  <c r="C72" i="3" l="1"/>
  <c r="D33"/>
  <c r="D32"/>
  <c r="D35"/>
  <c r="D38"/>
  <c r="D39"/>
  <c r="D37"/>
  <c r="D36"/>
  <c r="D34"/>
  <c r="C59"/>
  <c r="C70"/>
  <c r="C69"/>
  <c r="C89"/>
  <c r="C72" i="6"/>
  <c r="C73"/>
  <c r="C69"/>
  <c r="C70"/>
  <c r="C74"/>
  <c r="C136" s="1"/>
  <c r="C59"/>
  <c r="D34"/>
  <c r="D40" s="1"/>
  <c r="D35"/>
  <c r="D37"/>
  <c r="D39"/>
  <c r="C89"/>
  <c r="C70" i="7"/>
  <c r="C69"/>
  <c r="C72"/>
  <c r="C73"/>
  <c r="C26"/>
  <c r="C89"/>
  <c r="I116" i="14"/>
  <c r="J115"/>
  <c r="I134"/>
  <c r="I137" s="1"/>
  <c r="I117"/>
  <c r="I129" s="1"/>
  <c r="I118" s="1"/>
  <c r="I112" i="12"/>
  <c r="I135"/>
  <c r="I137" s="1"/>
  <c r="I100" i="9"/>
  <c r="I48"/>
  <c r="I50"/>
  <c r="I46"/>
  <c r="I45"/>
  <c r="I47"/>
  <c r="I51"/>
  <c r="I49"/>
  <c r="I52"/>
  <c r="D40" i="3" l="1"/>
  <c r="C74"/>
  <c r="C136" s="1"/>
  <c r="C102"/>
  <c r="C104" s="1"/>
  <c r="C137"/>
  <c r="C60"/>
  <c r="C62" s="1"/>
  <c r="C135"/>
  <c r="C60" i="6"/>
  <c r="C135"/>
  <c r="C102"/>
  <c r="C104" s="1"/>
  <c r="C137"/>
  <c r="C62"/>
  <c r="C116" s="1"/>
  <c r="D121" s="1"/>
  <c r="C74" i="7"/>
  <c r="C136" s="1"/>
  <c r="C137"/>
  <c r="C102"/>
  <c r="C104" s="1"/>
  <c r="C59"/>
  <c r="D39"/>
  <c r="D33"/>
  <c r="D32"/>
  <c r="D38"/>
  <c r="D34"/>
  <c r="D37"/>
  <c r="D35"/>
  <c r="D36"/>
  <c r="J117" i="12"/>
  <c r="J115"/>
  <c r="I138" i="14"/>
  <c r="I139" s="1"/>
  <c r="I141" s="1"/>
  <c r="I144" i="9" s="1"/>
  <c r="I128" i="14"/>
  <c r="I53" i="9"/>
  <c r="I67" s="1"/>
  <c r="I69" s="1"/>
  <c r="C116" i="3" l="1"/>
  <c r="D121" s="1"/>
  <c r="D122" i="6"/>
  <c r="D125" s="1"/>
  <c r="D40" i="7"/>
  <c r="I129" i="12"/>
  <c r="I118" s="1"/>
  <c r="I138" s="1"/>
  <c r="I139" s="1"/>
  <c r="I140" s="1"/>
  <c r="I143" i="9" s="1"/>
  <c r="I133"/>
  <c r="I137" s="1"/>
  <c r="I112"/>
  <c r="E122" i="3" l="1"/>
  <c r="D124" i="6"/>
  <c r="D126"/>
  <c r="C60" i="7"/>
  <c r="C62" s="1"/>
  <c r="C135"/>
  <c r="I116" i="9"/>
  <c r="C140" i="3" l="1"/>
  <c r="C141" s="1"/>
  <c r="C143" s="1"/>
  <c r="D127" i="6"/>
  <c r="C140" s="1"/>
  <c r="C141" s="1"/>
  <c r="C143" s="1"/>
  <c r="C144" i="3" s="1"/>
  <c r="C116" i="7"/>
  <c r="D116"/>
  <c r="I128" i="9"/>
  <c r="I129"/>
  <c r="I118" s="1"/>
  <c r="I138" s="1"/>
  <c r="I139" s="1"/>
  <c r="I140" s="1"/>
  <c r="I142" s="1"/>
  <c r="I145" s="1"/>
  <c r="I147" s="1"/>
  <c r="D121" i="7" l="1"/>
  <c r="D125" l="1"/>
  <c r="D122"/>
  <c r="D124" s="1"/>
  <c r="D126" l="1"/>
  <c r="D127" s="1"/>
  <c r="C140" s="1"/>
  <c r="C141" s="1"/>
  <c r="C143" s="1"/>
  <c r="C145" i="3" s="1"/>
  <c r="C146" s="1"/>
</calcChain>
</file>

<file path=xl/sharedStrings.xml><?xml version="1.0" encoding="utf-8"?>
<sst xmlns="http://schemas.openxmlformats.org/spreadsheetml/2006/main" count="13416" uniqueCount="243">
  <si>
    <t>Adicional Noturno</t>
  </si>
  <si>
    <t>Total</t>
  </si>
  <si>
    <t>SEBRAE</t>
  </si>
  <si>
    <t>INCRA</t>
  </si>
  <si>
    <t>FGTS</t>
  </si>
  <si>
    <t>Insumos Diversos</t>
  </si>
  <si>
    <t>Custos Indiretos, Tributos e Lucro</t>
  </si>
  <si>
    <t>Custos Indiretos</t>
  </si>
  <si>
    <t>Tributos</t>
  </si>
  <si>
    <t>Lucro</t>
  </si>
  <si>
    <t>Módulo 1 - Composição da Remuneração</t>
  </si>
  <si>
    <t>Composição da Remuneração</t>
  </si>
  <si>
    <t>Valor (R$)</t>
  </si>
  <si>
    <t>A</t>
  </si>
  <si>
    <t>B</t>
  </si>
  <si>
    <t>C</t>
  </si>
  <si>
    <t>Adicional de Insalubridade</t>
  </si>
  <si>
    <t>D</t>
  </si>
  <si>
    <t>E</t>
  </si>
  <si>
    <t>Adicional de Hora Noturna Reduzida</t>
  </si>
  <si>
    <t>F</t>
  </si>
  <si>
    <t>G</t>
  </si>
  <si>
    <t>Outros (especificar)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</si>
  <si>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</si>
  <si>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</si>
  <si>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</si>
  <si>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</si>
  <si>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</si>
  <si>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</si>
  <si>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</si>
  <si>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</si>
  <si>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</si>
  <si>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</si>
  <si>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SESC ou SESI</t>
  </si>
  <si>
    <t>SENAI - SENAC</t>
  </si>
  <si>
    <t>H</t>
  </si>
  <si>
    <t xml:space="preserve">Total 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</si>
  <si>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</si>
  <si>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</si>
  <si>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</si>
  <si>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</si>
  <si>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</si>
  <si>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</si>
  <si>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</si>
  <si>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</si>
  <si>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</si>
  <si>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Módulo 4 - Custo de Reposição do Profissional Ausente</t>
  </si>
  <si>
    <t>Submódulo 4.1 - Ausências Legais</t>
  </si>
  <si>
    <t>4.1</t>
  </si>
  <si>
    <t>Ausências Legais</t>
  </si>
  <si>
    <t>Afastamento Maternidade</t>
  </si>
  <si>
    <t>Submódulo 4.2 - Intrajornada</t>
  </si>
  <si>
    <t>4.2</t>
  </si>
  <si>
    <t>Intrajornada</t>
  </si>
  <si>
    <t>Quadro-Resumo do Módulo 4 - Custo de Reposição do Profissional Ausente</t>
  </si>
  <si>
    <t>Custo de Reposição do Profissional Ausente</t>
  </si>
  <si>
    <t>Módulo 5 - Insumos Diversos</t>
  </si>
  <si>
    <t>Uniformes</t>
  </si>
  <si>
    <t>Materiais</t>
  </si>
  <si>
    <t>Equipamentos</t>
  </si>
  <si>
    <t>Módulo 6 - Custos Indiretos, Tributos e Lucro</t>
  </si>
  <si>
    <t>2. QUADRO-RESUMO DO CUSTO POR EMPREGADO</t>
  </si>
  <si>
    <t>Mão de obra vinculada à execução contratual (valor por empregado)</t>
  </si>
  <si>
    <t>Subtotal (A + B +C+ D+E)</t>
  </si>
  <si>
    <t>Módulo 6 – Custos Indiretos, Tributos e Lucro</t>
  </si>
  <si>
    <t xml:space="preserve">Valor Total por Empregado </t>
  </si>
  <si>
    <t>PLANILHA DE CUSTOS E FORMAÇÃO DE PREÇOS</t>
  </si>
  <si>
    <t>MODELO PARA A CONSOLIDAÇÃO E APRESENTAÇÃO DE PROPOSTAS</t>
  </si>
  <si>
    <t>Com ajustes após publicação da Lei n° 13.467, de 2017.</t>
  </si>
  <si>
    <t>Intervalo para repouso e alimentação</t>
  </si>
  <si>
    <t>ISS</t>
  </si>
  <si>
    <t>COFINS</t>
  </si>
  <si>
    <t>PIS</t>
  </si>
  <si>
    <t>TOTAL MÓDULOS (1 + 2 + 3 + 4 + 5)</t>
  </si>
  <si>
    <t>Aviso Prévio Trabalhado (1,94%)</t>
  </si>
  <si>
    <t>13º (décimo terceiro) Salário (8,33%)</t>
  </si>
  <si>
    <t>Férias e Adicional de Férias (12,10%)</t>
  </si>
  <si>
    <t>ASB</t>
  </si>
  <si>
    <t>ANEXO VII IN 07/2018 MPDG</t>
  </si>
  <si>
    <t>Nº DO PROCESSO: 0000320-71.2019.4.01.8002 SEI</t>
  </si>
  <si>
    <t>LICITAÇÃO Nº 02/2019</t>
  </si>
  <si>
    <t>Discriminação dos Serviços</t>
  </si>
  <si>
    <t>Data de apresentação da proposta</t>
  </si>
  <si>
    <t>Município</t>
  </si>
  <si>
    <t>MANAUS</t>
  </si>
  <si>
    <t>Ano do Acordo, Convenção ou Dissídio Coletivo (AM000025/2019)</t>
  </si>
  <si>
    <t>Nº de meses de execução contratual</t>
  </si>
  <si>
    <t>Identificação do Serviço</t>
  </si>
  <si>
    <t>Tipo de Serviço</t>
  </si>
  <si>
    <t>Unidade de Medida</t>
  </si>
  <si>
    <t>Quantidade total a contratar (em função da unidade de medida)</t>
  </si>
  <si>
    <t>Copeiragem</t>
  </si>
  <si>
    <t>Posto</t>
  </si>
  <si>
    <t>05 POSTOS</t>
  </si>
  <si>
    <t>Dados para composição dos custos referentes à mão-de-obra</t>
  </si>
  <si>
    <t>Tipo de serviço (mesmo serviço com características distintas)</t>
  </si>
  <si>
    <t>Limpeza e Conservação</t>
  </si>
  <si>
    <t>Classificação Brasileira de Ocupações (CBO)</t>
  </si>
  <si>
    <t>5134-25</t>
  </si>
  <si>
    <t>Salário Nominativo da Categoria Profissional</t>
  </si>
  <si>
    <t>Categoria profissional (vinculada à execução contratual)</t>
  </si>
  <si>
    <t>MÉDICO</t>
  </si>
  <si>
    <t>Data base da categoria (dia/mês/ano)</t>
  </si>
  <si>
    <t>01.01.2019</t>
  </si>
  <si>
    <t>Nota 1:  A planilha deverá ser calculada considerando o valor mensal do empregado</t>
  </si>
  <si>
    <t>MÓDULO 1 - COMPOSIÇÃO DA REMUNERAÇÃO</t>
  </si>
  <si>
    <t>COMPOSIÇÃO DA REMUNERAÇÃO</t>
  </si>
  <si>
    <t>%</t>
  </si>
  <si>
    <t>VALOR (R$)</t>
  </si>
  <si>
    <t>Salário Base</t>
  </si>
  <si>
    <t xml:space="preserve">Adicional Periculosidade </t>
  </si>
  <si>
    <t>Adicional Insalubridade</t>
  </si>
  <si>
    <t>TOTAL DO MÓDULO 1</t>
  </si>
  <si>
    <t>Nota 1: O Módulo 1 refere-se ao valor mensal devido ao empregado pela prestação do serviço no período de 12 meses.</t>
  </si>
  <si>
    <t>MÓDULO 2 – ENCARGOS E BENEFÍCIOS ANUAIS, MENSAIS E DIÁRIOS</t>
  </si>
  <si>
    <t>Submódulo 2.1 - 13º Salário, Férias e Adicional de Férias</t>
  </si>
  <si>
    <r>
      <t>13 (Décimo-terceiro) salário</t>
    </r>
    <r>
      <rPr>
        <sz val="10"/>
        <color indexed="10"/>
        <rFont val="Times New Roman"/>
        <family val="1"/>
      </rPr>
      <t xml:space="preserve">   </t>
    </r>
    <r>
      <rPr>
        <sz val="10"/>
        <color indexed="10"/>
        <rFont val="Times New Roman"/>
        <family val="1"/>
      </rPr>
      <t xml:space="preserve">Cálculo do valor = Rem/12  CONTA VINCULADA </t>
    </r>
    <r>
      <rPr>
        <sz val="10"/>
        <color indexed="10"/>
        <rFont val="Times New Roman"/>
        <family val="1"/>
      </rPr>
      <t xml:space="preserve">   </t>
    </r>
  </si>
  <si>
    <r>
      <t xml:space="preserve">Férias e Adicional de Férias </t>
    </r>
    <r>
      <rPr>
        <sz val="10"/>
        <color indexed="10"/>
        <rFont val="Times New Roman"/>
        <family val="1"/>
      </rPr>
      <t xml:space="preserve"> [((1/11)+((1/3)/11)] (CONTA VINCULADA)</t>
    </r>
  </si>
  <si>
    <t>TOTAL SUBMÓDULO 2.1</t>
  </si>
  <si>
    <r>
      <rPr>
        <sz val="10"/>
        <color indexed="10"/>
        <rFont val="Times New Roman"/>
        <family val="1"/>
      </rPr>
      <t xml:space="preserve">Nota 1:  Como a planilha de custos e formação de preços é calculada mensalmente, provisiona-se proporcionalmente 1/12 (um doze avos) dos valores referentes à gratificação natalina, férias e adicional de férias;
Nota 2:  O adicional de férias contido no Submódulo 2.1 corresponde a 1/3 (um terço) da remuneração que por sua vez é dividido por 12 (doze) conforme Nota 1 acima;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</t>
    </r>
    <r>
      <rPr>
        <b/>
        <u/>
        <sz val="10"/>
        <color indexed="10"/>
        <rFont val="Times New Roman"/>
        <family val="1"/>
      </rPr>
      <t>Nota 3  Levando em consideração a vigência contratual prevista no art. 57 da Lei nº 8.666, de 23 de junho de 1993, a rubrica férias tem como objetivo principal suprir a necessidade do pagamento das férias remuneradas ao final do contrato de 12 meses. Esta rubrica, quando da prorrogação contratual, torna-se custo não renovável. (incerido em 24/09/2018, IN 07/2018)</t>
    </r>
  </si>
  <si>
    <t>Submódulo 2.2 - Encargos Previdenciários (GPS), Fundo de Garantia por Tempo de Serviço (FGTS) e outras contribuições  (BASE DE CALCULO MODULO I + SUBMÓDULO 2.1)</t>
  </si>
  <si>
    <t>Submódulo 2.2 - GPS, FGTS e Outras Contribuições</t>
  </si>
  <si>
    <t xml:space="preserve">INSS </t>
  </si>
  <si>
    <t xml:space="preserve">Salário Educação </t>
  </si>
  <si>
    <t>SAT (Seguro Acidente de Trabalho)</t>
  </si>
  <si>
    <t xml:space="preserve">SENAI - SENAC </t>
  </si>
  <si>
    <t xml:space="preserve">SEBRAE </t>
  </si>
  <si>
    <t xml:space="preserve">INCRA </t>
  </si>
  <si>
    <t xml:space="preserve">FGTS </t>
  </si>
  <si>
    <t>TOTAL SUBMÓDULO 2.2</t>
  </si>
  <si>
    <r>
      <t xml:space="preserve">Nota 1: Os percentuais dos encargos previdenciários, do FGTS e demais contribuições são aqueles estabelecidos pela legislação vigente;
Nota 2: O SAT a depender do grau de risco do serviço irá variar entre 1%, para risco leve, de 2% para risco médio, e de 3% para risco grave;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10"/>
        <rFont val="Times New Roman"/>
        <family val="1"/>
      </rPr>
      <t>Nota 3: Esses percentuais incidem sobre o Módulo 1, o Submódulo 2.1</t>
    </r>
    <r>
      <rPr>
        <sz val="10"/>
        <rFont val="Times New Roman"/>
        <family val="1"/>
      </rPr>
      <t xml:space="preserve">. </t>
    </r>
    <r>
      <rPr>
        <sz val="10"/>
        <color indexed="10"/>
        <rFont val="Times New Roman"/>
        <family val="1"/>
      </rPr>
      <t>(incerido em 24/09/2018, IN 07/2018)</t>
    </r>
  </si>
  <si>
    <t>Submódulo 2.3 - Benefícios Mensais e Diários</t>
  </si>
  <si>
    <t xml:space="preserve">Transporte </t>
  </si>
  <si>
    <t>-</t>
  </si>
  <si>
    <t xml:space="preserve">Auxílio-Refeição/Alimentação </t>
  </si>
  <si>
    <t xml:space="preserve">Assistência Social e Familiar </t>
  </si>
  <si>
    <t>Cesta Básica</t>
  </si>
  <si>
    <t>TOTAL SUBMÓDULO 2.3</t>
  </si>
  <si>
    <t>Nota 1: O valor informado deverá ser o custo real do benefício (descontado o valor eventualmente pago pelo empregado).                            Nota 2: Observar a previsão dos benefícios contidos em Acordos, Convenções e Dissídios Coletivos de Trabalho e atentar-se ao disposto no art. 6º desta Instrução Normativa.</t>
  </si>
  <si>
    <t>QUADRO-RESUMO DO MÓDULO 2 - ENCARGOS, BENEFÍCIOS ANUAIS, MENSAIS E DIÁRIOS</t>
  </si>
  <si>
    <t>Módulo 2 - Encargos, Benefícios Anuais, Mensais e Diários</t>
  </si>
  <si>
    <t>13º Salário, Férias e Adicional de Férias</t>
  </si>
  <si>
    <t>GPS, FGTS e Outras Contribuições</t>
  </si>
  <si>
    <t>TOTAL DO MÓDULO 2</t>
  </si>
  <si>
    <t>MÓDULO 3 – PROVISÃO PARA RESCISÃO</t>
  </si>
  <si>
    <t xml:space="preserve"> (BASE DE CALCULO MODULO I + SUBMÓDULO 2.1)</t>
  </si>
  <si>
    <t>PROVISÃO PARA RESCISÃO</t>
  </si>
  <si>
    <r>
      <t xml:space="preserve">Aviso Prévio Indenizado </t>
    </r>
    <r>
      <rPr>
        <sz val="10"/>
        <color indexed="10"/>
        <rFont val="Times New Roman"/>
        <family val="1"/>
      </rPr>
      <t>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período.</t>
    </r>
  </si>
  <si>
    <t>Incidência do FGTS sobre Aviso Prévio Indenizado</t>
  </si>
  <si>
    <r>
      <t xml:space="preserve">Multa do FGTS e Contribuição Social sobre o Aviso Prévio Indenizado </t>
    </r>
    <r>
      <rPr>
        <sz val="10"/>
        <color indexed="10"/>
        <rFont val="Times New Roman"/>
        <family val="1"/>
      </rPr>
      <t xml:space="preserve">(Cálculo do valor = [50%x8%x(Rem+13º+Férias+1/3xFérias)]x5% de rotatividade     </t>
    </r>
  </si>
  <si>
    <r>
      <t xml:space="preserve">Aviso Prévio Trabalhado </t>
    </r>
    <r>
      <rPr>
        <sz val="10"/>
        <color indexed="10"/>
        <rFont val="Times New Roman"/>
        <family val="1"/>
      </rPr>
      <t xml:space="preserve"> (negociar extinção/redução na 1ª prorrogação)  Cálculo do valor= [(Rem/30)x7]/12 meses do contratox100% dos empregados - ao final do contrato.</t>
    </r>
  </si>
  <si>
    <t>Incidência dos encargos do submódulo 2.2 sobre Aviso Prévio Trabalhado</t>
  </si>
  <si>
    <r>
      <t xml:space="preserve">Multa do FGTS e Contribuição Social sobre o Aviso Prévio Trabalhado. </t>
    </r>
    <r>
      <rPr>
        <sz val="10"/>
        <color indexed="10"/>
        <rFont val="Times New Roman"/>
        <family val="1"/>
      </rPr>
      <t>Cálculo do valor = [50%(40%fgts e 10% contribuição)x8%x(Rem+13º+Férias+1/3xFérias)]x100% dos empregados.</t>
    </r>
  </si>
  <si>
    <t>TOTAL DO MÓDULO 3</t>
  </si>
  <si>
    <t>MÓDULO 4 – CUSTO DE REPOSIÇÃO DO PROFISSIONAL AUSENTE</t>
  </si>
  <si>
    <t>BC= Base de cálculo (Módulo 1 + Módulo 2 + Módulo 3)</t>
  </si>
  <si>
    <t>Submódulo 4.1 - Substituto nas Ausências Legais</t>
  </si>
  <si>
    <t xml:space="preserve">Substituto na cobertura de Férias ((FÉRIAS/12+13º/12+((1/3TERÇO DE FÉRIAS)/12 ))/12. CONTA VINCULADA  </t>
  </si>
  <si>
    <r>
      <t xml:space="preserve">Substituto na cobertura de Ausências Legais    </t>
    </r>
    <r>
      <rPr>
        <sz val="10"/>
        <color indexed="10"/>
        <rFont val="Times New Roman"/>
        <family val="1"/>
      </rPr>
      <t xml:space="preserve"> Cálculo do valor = [(BC/30)x1dias]/12 </t>
    </r>
  </si>
  <si>
    <r>
      <t xml:space="preserve">Substituto na cobertura de Licença Paternidade </t>
    </r>
    <r>
      <rPr>
        <sz val="10"/>
        <color indexed="10"/>
        <rFont val="Times New Roman"/>
        <family val="1"/>
      </rPr>
      <t>Cálculo do valor = {[(BC/30)x5dias]/12}x2%</t>
    </r>
  </si>
  <si>
    <r>
      <t>Substituto na cobertura de Ausência por Acidente de Trabalho</t>
    </r>
    <r>
      <rPr>
        <sz val="10"/>
        <color indexed="10"/>
        <rFont val="Times New Roman"/>
        <family val="1"/>
      </rPr>
      <t xml:space="preserve">     </t>
    </r>
    <r>
      <rPr>
        <sz val="10"/>
        <color indexed="10"/>
        <rFont val="Times New Roman"/>
        <family val="1"/>
      </rPr>
      <t xml:space="preserve"> Cálculo do valor = {[(BC/30)x15dias]/12}x1% </t>
    </r>
  </si>
  <si>
    <r>
      <t xml:space="preserve">Substituto na cobertura de Afastamento Maternidade  </t>
    </r>
    <r>
      <rPr>
        <sz val="10"/>
        <color indexed="10"/>
        <rFont val="Times New Roman"/>
        <family val="1"/>
      </rPr>
      <t>Cálculo do valor = {[(BC)/12]x(4/12)}x2%</t>
    </r>
  </si>
  <si>
    <t>Substituto na cobertura de Outras ausências (especificar)</t>
  </si>
  <si>
    <t>TOTAL SUBMÓDULO 4.1</t>
  </si>
  <si>
    <r>
      <t xml:space="preserve">Nota 1: Os itens que contemplam o módulo 4 se referem ao custo dos dias trabalhados pelo repositor/substituto, quando o empregado alocado na prestação de serviço estiver ausente, conforme as previsões estabelecidas na legislação. (Redação dada pela Instrução Normativa nº 7, de 2018).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10"/>
        <rFont val="Times New Roman"/>
        <family val="1"/>
      </rPr>
      <t>Nota 2: Haverá a incidência do Submódulo 2.2 sobre esse módulo. (Revogado pela Instrução Normativa nº 7, de 2018)</t>
    </r>
  </si>
  <si>
    <t>Submódulo 4.2 - Substituto  Intrajornada</t>
  </si>
  <si>
    <t>Substituto na cobertura de Intervalo para repouso ou alimentaçãoIntervalo para Repouso ou Alimentação</t>
  </si>
  <si>
    <t>TOTAL SUBMÓDULO 4.2</t>
  </si>
  <si>
    <t>QUADRO-RESUMO DO MÓDULO 4 - CUSTO DE REPOSIÇÃO DO PROFISSIONAL AUSENTE</t>
  </si>
  <si>
    <t xml:space="preserve"> Substituto nas Ausências LegaisAusências Legais</t>
  </si>
  <si>
    <t>Substituto  Intrajornada</t>
  </si>
  <si>
    <t>TOTAL DO MÓDULO 4</t>
  </si>
  <si>
    <t>MÓDULO 5 – INSUMOS DIVERSOS</t>
  </si>
  <si>
    <t>INSUMOS DIVERSOS</t>
  </si>
  <si>
    <t xml:space="preserve">Uniformes </t>
  </si>
  <si>
    <t>TOTAL DO MÓDULO 5</t>
  </si>
  <si>
    <t>Custo direto: Somatório dos Módulos 1+2+3+4+5</t>
  </si>
  <si>
    <t>MÓDULO 6 – CUSTOS INDIRETOS, TRIBUTOS E LUCRO</t>
  </si>
  <si>
    <t>CUSTOS INDIRETOS, TRIBUTOS E LUCRO</t>
  </si>
  <si>
    <t>C.1 Tributos Federais</t>
  </si>
  <si>
    <t xml:space="preserve">       PIS</t>
  </si>
  <si>
    <t xml:space="preserve">        COFINS</t>
  </si>
  <si>
    <t xml:space="preserve">        Outros (especificar)</t>
  </si>
  <si>
    <t>C.2 Tributos Estaduais</t>
  </si>
  <si>
    <t>(Especificar)</t>
  </si>
  <si>
    <t>C.3 Tributos Municipais</t>
  </si>
  <si>
    <t xml:space="preserve">        ISS</t>
  </si>
  <si>
    <t>TOTAL DO MÓDULO 6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</si>
  <si>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</si>
  <si>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</si>
  <si>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</si>
  <si>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</si>
  <si>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>DENTISTA</t>
  </si>
  <si>
    <t>IN-CJF01/2013</t>
  </si>
  <si>
    <t>Aviso Prévio Indenizado (0,42%)</t>
  </si>
  <si>
    <t>Incidência do FGTS sobre o Aviso Prévio Indenizado (8%)</t>
  </si>
  <si>
    <t>Nota 1: Os percentuais dos encargos previdenciários, do FGTS e demais contribuições são aqueles estabelecidos pela legislação vigente.</t>
  </si>
  <si>
    <t>Nota 2: O SAT para a planilha do médico corresponde a 1%</t>
  </si>
  <si>
    <t>Nota 3: Esses percentuais incidem sobre o Módulo 1, o Submódulo 2.1, ou seja, a base de cálculo do Submódulo 2.2 é a soma dos valores do Módulo 1 e do Submódulo 2.1</t>
  </si>
  <si>
    <r>
      <t>Nota 1:</t>
    </r>
    <r>
      <rPr>
        <sz val="12"/>
        <color rgb="FF000000"/>
        <rFont val="Arial"/>
        <family val="2"/>
      </rPr>
      <t> Os percentuais dos encargos previdenciários, do FGTS e demais contribuições são aqueles estabelecidos pela legislação vigente.</t>
    </r>
  </si>
  <si>
    <t xml:space="preserve">Adicional de Periculosidade </t>
  </si>
  <si>
    <t>13º (décimo terceiro) Salário (1/12=8,33%)</t>
  </si>
  <si>
    <t>Férias e Adicional de Férias (12,10%, conforme IN 05/2017)</t>
  </si>
  <si>
    <t>Transporte (22*2*3,8-(6% do salário base)</t>
  </si>
  <si>
    <t>Aviso Prévio Indenizado (0,42%= (1/12)*5%)</t>
  </si>
  <si>
    <t>Incidência do FGTS sobre o Aviso Prévio Indenizado (8% x C68)</t>
  </si>
  <si>
    <t>Multa do FGTS e contribuição social sobre o Aviso Prévio Indenizado (4%)(40% + 10%) * 8% * C68</t>
  </si>
  <si>
    <t>Multa do FGTS e contribuição social sobre o Aviso Prévio Trabalhado (4%) (40% + 10%) * 8% * C71</t>
  </si>
  <si>
    <t>Férias (8,93%)= 5/56</t>
  </si>
  <si>
    <t>Férias (8,93%)=  5/56</t>
  </si>
  <si>
    <t>Ausências Legais (0,82%)= 2,96 / 30 / 12</t>
  </si>
  <si>
    <t>Licença-Paternidade (0,17%)= ((20 ÷ 30) ÷ 12) * 0,015 "Estimativa para 1,5% dos empregados"</t>
  </si>
  <si>
    <t>Licença-Paternidade(0,17%)= ((20 ÷ 30) ÷ 12) * 0,015 "Estimativa para 1,5% dos empregados"</t>
  </si>
  <si>
    <t>Ausência por acidente de trabalho (0,03%)= ((15 ÷ 30) ÷ 12) * 0,08</t>
  </si>
  <si>
    <t>Ausência por acidente de trabalho (0,03%) ((15 ÷ 30) ÷ 12) * 0,08</t>
  </si>
  <si>
    <t>Ausência por acidente de trabalho (0,03)= ((15 ÷ 30) ÷ 12) * 0,08</t>
  </si>
  <si>
    <t>Incidência do FGTS sobre o Aviso Prévio Indenizado ( 8% x C68)</t>
  </si>
  <si>
    <t>Multa do FGTS e contribuição social sobre o Aviso Prévio Indenizado (4%)=(4%)(40% + 10%) * 8% * C68</t>
  </si>
  <si>
    <t>Multa do FGTS e contribuição social sobre o Aviso Prévio Trabalhado (4%)=(4%) (40% + 10%) * 8% * C71</t>
  </si>
  <si>
    <t>Multa do FGTS e contribuição social sobre o Aviso Prévio Trabalhado (4%)(4%) (40% + 10%) * 8% * C71</t>
  </si>
  <si>
    <t>Incidência do submódulo 2.2 sobre o Aviso Prévio Trabalhado (C40 * C71)</t>
  </si>
  <si>
    <t>Incidência do submódulo 2.2 sobre o Aviso Prévio Trabalhado (34,80%*1,94%)=(C40 * C71)</t>
  </si>
  <si>
    <t>Afastamento Maternidade (0,03%)=(0,0144*0,1*0,4509*6/12)</t>
  </si>
  <si>
    <t>Nota 2: O RAT para a planilha do médico corresponde a 1%</t>
  </si>
  <si>
    <t>Nota 2: O RAT para a planilha do dentista corresponde a 2%</t>
  </si>
  <si>
    <t>Nota 2: O RAT para a planilha do ASB corresponde a 2%</t>
  </si>
  <si>
    <t>Custos Indiretos*</t>
  </si>
  <si>
    <t>Lucro**</t>
  </si>
  <si>
    <t>* O percentual de Custos Indiretos está limitado a 5%</t>
  </si>
  <si>
    <t>** O percentual de Lucro está limitado a 6%</t>
  </si>
  <si>
    <t>RAT</t>
  </si>
  <si>
    <t>Benefício (especificar)</t>
  </si>
  <si>
    <t>C.1</t>
  </si>
  <si>
    <t>C.2</t>
  </si>
  <si>
    <t>C.3</t>
  </si>
  <si>
    <t>Salário-Base*</t>
  </si>
  <si>
    <t>Adicional de Insalubridade (40%, 20% ou 10% do salário mínimo)**</t>
  </si>
  <si>
    <t>*O Piso Salarial Mínimo para o profissional Médico deverá ser de R$ 5.091,07</t>
  </si>
  <si>
    <t>Adicional de Periculosidade**</t>
  </si>
  <si>
    <t>*O Piso Salarial Mínimo para o profissional Dentista deverá ser de R$ 4.227,02</t>
  </si>
  <si>
    <t>*O Piso Salarial Mínimo para o profissional ASB deverá ser de R$ 1.506,72</t>
  </si>
  <si>
    <t>**Deverá ser utilizado o percentual de 20% sobre o Salário Mínimo.</t>
  </si>
  <si>
    <t>**Deverá ser utilizado o percentual de 30% sobre o Piso Mínimo.</t>
  </si>
</sst>
</file>

<file path=xl/styles.xml><?xml version="1.0" encoding="utf-8"?>
<styleSheet xmlns="http://schemas.openxmlformats.org/spreadsheetml/2006/main">
  <numFmts count="10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\-??_);_(@_)"/>
    <numFmt numFmtId="166" formatCode="_(* #,##0.00_);_(* \(#,##0.00\);_(* &quot;-&quot;??_);_(@_)"/>
    <numFmt numFmtId="167" formatCode="_-[$R$-416]* #,##0.00_-;\-[$R$-416]* #,##0.00_-;_-[$R$-416]* &quot;-&quot;??_-;_-@_-"/>
    <numFmt numFmtId="168" formatCode="_-[$R$-416]\ * #,##0.00_-;\-[$R$-416]\ * #,##0.00_-;_-[$R$-416]\ * &quot;-&quot;??_-;_-@_-"/>
    <numFmt numFmtId="169" formatCode="&quot;R$ &quot;#,##0.00_);[Red]\(&quot;R$ &quot;#,##0.00\)"/>
    <numFmt numFmtId="170" formatCode="0.000%"/>
    <numFmt numFmtId="171" formatCode="_-* #,##0.000000_-;\-* #,##0.000000_-;_-* &quot;-&quot;??_-;_-@_-"/>
  </numFmts>
  <fonts count="4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u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64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 tint="0.14999847407452621"/>
      <name val="Times New Roman"/>
      <family val="1"/>
    </font>
    <font>
      <b/>
      <sz val="10"/>
      <color rgb="FFFF0000"/>
      <name val="Times New Roman"/>
      <family val="1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Arial1"/>
    </font>
    <font>
      <sz val="10"/>
      <color rgb="FF000000"/>
      <name val="Arial1"/>
    </font>
    <font>
      <sz val="9"/>
      <color rgb="FF000000"/>
      <name val="Arial1"/>
    </font>
    <font>
      <sz val="6"/>
      <color theme="0"/>
      <name val="Arial1"/>
    </font>
    <font>
      <b/>
      <sz val="6"/>
      <color theme="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Times New Roman"/>
      <family val="1"/>
    </font>
    <font>
      <sz val="18"/>
      <color theme="0"/>
      <name val="Times New Roman"/>
      <family val="1"/>
    </font>
    <font>
      <sz val="12"/>
      <color rgb="FF0000FF"/>
      <name val="Times New Roman"/>
      <family val="1"/>
    </font>
    <font>
      <b/>
      <sz val="11"/>
      <color rgb="FF000000"/>
      <name val="Arial"/>
      <family val="2"/>
    </font>
    <font>
      <sz val="11"/>
      <color rgb="FF0000FF"/>
      <name val="Calibri"/>
      <family val="2"/>
      <scheme val="minor"/>
    </font>
    <font>
      <b/>
      <sz val="12"/>
      <color rgb="FF0000FF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4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FF"/>
        <bgColor indexed="31"/>
      </patternFill>
    </fill>
    <fill>
      <patternFill patternType="solid">
        <fgColor rgb="FFFFFF00"/>
        <bgColor indexed="3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8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32" applyNumberFormat="0" applyAlignment="0" applyProtection="0"/>
    <xf numFmtId="0" fontId="11" fillId="22" borderId="33" applyNumberFormat="0" applyAlignment="0" applyProtection="0"/>
    <xf numFmtId="0" fontId="12" fillId="0" borderId="34" applyNumberFormat="0" applyFill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13" fillId="29" borderId="32" applyNumberFormat="0" applyAlignment="0" applyProtection="0"/>
    <xf numFmtId="0" fontId="14" fillId="30" borderId="0" applyNumberFormat="0" applyBorder="0" applyAlignment="0" applyProtection="0"/>
    <xf numFmtId="44" fontId="7" fillId="0" borderId="0" applyFont="0" applyFill="0" applyBorder="0" applyAlignment="0" applyProtection="0"/>
    <xf numFmtId="0" fontId="15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2" borderId="35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21" borderId="36" applyNumberFormat="0" applyAlignment="0" applyProtection="0"/>
    <xf numFmtId="43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7" applyNumberFormat="0" applyFill="0" applyAlignment="0" applyProtection="0"/>
    <xf numFmtId="0" fontId="22" fillId="0" borderId="38" applyNumberFormat="0" applyFill="0" applyAlignment="0" applyProtection="0"/>
    <xf numFmtId="0" fontId="23" fillId="0" borderId="3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40" applyNumberFormat="0" applyFill="0" applyAlignment="0" applyProtection="0"/>
    <xf numFmtId="165" fontId="1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98">
    <xf numFmtId="0" fontId="0" fillId="0" borderId="0" xfId="0"/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vertical="center" wrapText="1"/>
    </xf>
    <xf numFmtId="0" fontId="25" fillId="0" borderId="4" xfId="0" applyFont="1" applyBorder="1" applyAlignment="1">
      <alignment horizontal="center" vertical="center" wrapText="1"/>
    </xf>
    <xf numFmtId="10" fontId="25" fillId="0" borderId="4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justify" vertical="center" wrapText="1"/>
    </xf>
    <xf numFmtId="0" fontId="26" fillId="0" borderId="2" xfId="0" applyFont="1" applyBorder="1" applyAlignment="1">
      <alignment vertical="center" wrapText="1"/>
    </xf>
    <xf numFmtId="0" fontId="25" fillId="0" borderId="0" xfId="0" applyFont="1"/>
    <xf numFmtId="0" fontId="26" fillId="0" borderId="3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167" fontId="25" fillId="0" borderId="4" xfId="0" applyNumberFormat="1" applyFont="1" applyBorder="1" applyAlignment="1">
      <alignment horizontal="center" vertical="center" wrapText="1"/>
    </xf>
    <xf numFmtId="10" fontId="25" fillId="33" borderId="4" xfId="0" applyNumberFormat="1" applyFont="1" applyFill="1" applyBorder="1" applyAlignment="1">
      <alignment horizontal="center" vertical="center" wrapText="1"/>
    </xf>
    <xf numFmtId="167" fontId="25" fillId="0" borderId="4" xfId="0" applyNumberFormat="1" applyFont="1" applyBorder="1" applyAlignment="1">
      <alignment vertical="center" wrapText="1"/>
    </xf>
    <xf numFmtId="167" fontId="27" fillId="34" borderId="0" xfId="65" applyNumberFormat="1" applyFont="1" applyFill="1" applyBorder="1" applyAlignment="1">
      <alignment horizontal="center" vertical="center"/>
    </xf>
    <xf numFmtId="168" fontId="25" fillId="0" borderId="4" xfId="0" applyNumberFormat="1" applyFont="1" applyBorder="1" applyAlignment="1">
      <alignment horizontal="center" vertical="center" wrapText="1"/>
    </xf>
    <xf numFmtId="43" fontId="7" fillId="0" borderId="0" xfId="57" applyFont="1"/>
    <xf numFmtId="43" fontId="0" fillId="0" borderId="0" xfId="0" applyNumberFormat="1"/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distributed"/>
    </xf>
    <xf numFmtId="169" fontId="3" fillId="0" borderId="5" xfId="0" applyNumberFormat="1" applyFont="1" applyBorder="1" applyAlignment="1">
      <alignment horizontal="center"/>
    </xf>
    <xf numFmtId="0" fontId="28" fillId="33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14" fontId="3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/>
    <xf numFmtId="164" fontId="29" fillId="0" borderId="5" xfId="31" applyNumberFormat="1" applyFont="1" applyBorder="1"/>
    <xf numFmtId="10" fontId="3" fillId="0" borderId="5" xfId="50" applyNumberFormat="1" applyFont="1" applyBorder="1" applyAlignment="1">
      <alignment horizontal="center"/>
    </xf>
    <xf numFmtId="164" fontId="3" fillId="0" borderId="5" xfId="31" applyNumberFormat="1" applyFont="1" applyBorder="1"/>
    <xf numFmtId="0" fontId="2" fillId="0" borderId="5" xfId="0" applyFont="1" applyFill="1" applyBorder="1" applyAlignment="1">
      <alignment horizontal="center"/>
    </xf>
    <xf numFmtId="10" fontId="3" fillId="0" borderId="5" xfId="5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30" fillId="0" borderId="5" xfId="31" applyNumberFormat="1" applyFont="1" applyBorder="1" applyAlignment="1"/>
    <xf numFmtId="0" fontId="2" fillId="0" borderId="0" xfId="0" applyFont="1" applyBorder="1" applyAlignment="1">
      <alignment horizontal="center"/>
    </xf>
    <xf numFmtId="164" fontId="3" fillId="0" borderId="0" xfId="31" applyNumberFormat="1" applyFont="1" applyBorder="1" applyAlignment="1"/>
    <xf numFmtId="10" fontId="3" fillId="0" borderId="5" xfId="0" applyNumberFormat="1" applyFont="1" applyBorder="1" applyAlignment="1">
      <alignment horizontal="center"/>
    </xf>
    <xf numFmtId="2" fontId="29" fillId="0" borderId="5" xfId="0" applyNumberFormat="1" applyFont="1" applyBorder="1"/>
    <xf numFmtId="10" fontId="3" fillId="35" borderId="5" xfId="0" applyNumberFormat="1" applyFont="1" applyFill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166" fontId="30" fillId="0" borderId="5" xfId="57" applyNumberFormat="1" applyFont="1" applyBorder="1"/>
    <xf numFmtId="1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/>
    <xf numFmtId="164" fontId="2" fillId="33" borderId="9" xfId="0" applyNumberFormat="1" applyFont="1" applyFill="1" applyBorder="1" applyAlignment="1">
      <alignment vertical="center" wrapText="1"/>
    </xf>
    <xf numFmtId="0" fontId="2" fillId="36" borderId="5" xfId="0" applyFont="1" applyFill="1" applyBorder="1" applyAlignment="1">
      <alignment horizontal="center"/>
    </xf>
    <xf numFmtId="166" fontId="29" fillId="0" borderId="5" xfId="57" applyNumberFormat="1" applyFont="1" applyBorder="1"/>
    <xf numFmtId="170" fontId="3" fillId="0" borderId="5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166" fontId="30" fillId="0" borderId="10" xfId="57" applyNumberFormat="1" applyFont="1" applyBorder="1"/>
    <xf numFmtId="10" fontId="2" fillId="36" borderId="5" xfId="0" applyNumberFormat="1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right"/>
    </xf>
    <xf numFmtId="2" fontId="2" fillId="0" borderId="5" xfId="0" applyNumberFormat="1" applyFont="1" applyBorder="1"/>
    <xf numFmtId="0" fontId="31" fillId="0" borderId="8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166" fontId="29" fillId="0" borderId="5" xfId="57" applyNumberFormat="1" applyFont="1" applyFill="1" applyBorder="1"/>
    <xf numFmtId="166" fontId="3" fillId="0" borderId="5" xfId="57" applyNumberFormat="1" applyFont="1" applyFill="1" applyBorder="1"/>
    <xf numFmtId="166" fontId="30" fillId="0" borderId="5" xfId="57" applyNumberFormat="1" applyFont="1" applyFill="1" applyBorder="1"/>
    <xf numFmtId="0" fontId="2" fillId="37" borderId="11" xfId="0" applyFont="1" applyFill="1" applyBorder="1" applyAlignment="1">
      <alignment vertical="top"/>
    </xf>
    <xf numFmtId="164" fontId="2" fillId="38" borderId="11" xfId="0" applyNumberFormat="1" applyFont="1" applyFill="1" applyBorder="1" applyAlignment="1">
      <alignment vertical="top"/>
    </xf>
    <xf numFmtId="0" fontId="2" fillId="35" borderId="5" xfId="0" applyFont="1" applyFill="1" applyBorder="1" applyAlignment="1">
      <alignment horizontal="center"/>
    </xf>
    <xf numFmtId="10" fontId="3" fillId="35" borderId="5" xfId="0" applyNumberFormat="1" applyFont="1" applyFill="1" applyBorder="1" applyAlignment="1">
      <alignment horizontal="center" vertical="center"/>
    </xf>
    <xf numFmtId="2" fontId="29" fillId="35" borderId="5" xfId="0" applyNumberFormat="1" applyFont="1" applyFill="1" applyBorder="1" applyAlignment="1">
      <alignment vertical="center"/>
    </xf>
    <xf numFmtId="10" fontId="2" fillId="35" borderId="5" xfId="0" applyNumberFormat="1" applyFont="1" applyFill="1" applyBorder="1" applyAlignment="1">
      <alignment horizontal="center"/>
    </xf>
    <xf numFmtId="2" fontId="30" fillId="35" borderId="5" xfId="0" applyNumberFormat="1" applyFont="1" applyFill="1" applyBorder="1"/>
    <xf numFmtId="4" fontId="2" fillId="33" borderId="12" xfId="0" applyNumberFormat="1" applyFont="1" applyFill="1" applyBorder="1" applyAlignment="1">
      <alignment horizontal="right" vertical="center" wrapText="1"/>
    </xf>
    <xf numFmtId="2" fontId="3" fillId="0" borderId="5" xfId="0" applyNumberFormat="1" applyFont="1" applyBorder="1" applyAlignment="1">
      <alignment vertical="center"/>
    </xf>
    <xf numFmtId="2" fontId="30" fillId="0" borderId="5" xfId="0" applyNumberFormat="1" applyFont="1" applyBorder="1"/>
    <xf numFmtId="0" fontId="2" fillId="39" borderId="5" xfId="0" applyFont="1" applyFill="1" applyBorder="1" applyAlignment="1">
      <alignment horizontal="center"/>
    </xf>
    <xf numFmtId="2" fontId="3" fillId="0" borderId="5" xfId="0" applyNumberFormat="1" applyFont="1" applyBorder="1"/>
    <xf numFmtId="2" fontId="3" fillId="0" borderId="5" xfId="0" applyNumberFormat="1" applyFont="1" applyFill="1" applyBorder="1"/>
    <xf numFmtId="2" fontId="30" fillId="0" borderId="5" xfId="0" applyNumberFormat="1" applyFont="1" applyFill="1" applyBorder="1"/>
    <xf numFmtId="0" fontId="2" fillId="40" borderId="5" xfId="0" applyFont="1" applyFill="1" applyBorder="1" applyAlignment="1">
      <alignment horizontal="center"/>
    </xf>
    <xf numFmtId="10" fontId="2" fillId="0" borderId="8" xfId="0" applyNumberFormat="1" applyFont="1" applyBorder="1" applyAlignment="1">
      <alignment horizontal="center"/>
    </xf>
    <xf numFmtId="2" fontId="2" fillId="0" borderId="11" xfId="0" applyNumberFormat="1" applyFont="1" applyBorder="1"/>
    <xf numFmtId="0" fontId="32" fillId="41" borderId="13" xfId="0" applyFont="1" applyFill="1" applyBorder="1" applyAlignment="1">
      <alignment vertical="center"/>
    </xf>
    <xf numFmtId="164" fontId="32" fillId="41" borderId="14" xfId="0" applyNumberFormat="1" applyFont="1" applyFill="1" applyBorder="1" applyAlignment="1">
      <alignment vertical="center"/>
    </xf>
    <xf numFmtId="10" fontId="3" fillId="0" borderId="5" xfId="0" applyNumberFormat="1" applyFont="1" applyBorder="1" applyAlignment="1"/>
    <xf numFmtId="166" fontId="3" fillId="0" borderId="5" xfId="57" applyNumberFormat="1" applyFont="1" applyBorder="1"/>
    <xf numFmtId="10" fontId="33" fillId="42" borderId="41" xfId="0" applyNumberFormat="1" applyFont="1" applyFill="1" applyBorder="1" applyAlignment="1">
      <alignment horizontal="center" vertical="center"/>
    </xf>
    <xf numFmtId="10" fontId="33" fillId="0" borderId="15" xfId="0" applyNumberFormat="1" applyFont="1" applyFill="1" applyBorder="1" applyAlignment="1">
      <alignment horizontal="center" vertical="center"/>
    </xf>
    <xf numFmtId="10" fontId="33" fillId="0" borderId="16" xfId="0" applyNumberFormat="1" applyFont="1" applyFill="1" applyBorder="1" applyAlignment="1">
      <alignment vertical="center"/>
    </xf>
    <xf numFmtId="10" fontId="33" fillId="42" borderId="42" xfId="0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/>
    </xf>
    <xf numFmtId="10" fontId="33" fillId="0" borderId="42" xfId="0" applyNumberFormat="1" applyFont="1" applyFill="1" applyBorder="1" applyAlignment="1">
      <alignment horizontal="center" vertical="center"/>
    </xf>
    <xf numFmtId="10" fontId="33" fillId="0" borderId="5" xfId="0" applyNumberFormat="1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left" vertical="center"/>
    </xf>
    <xf numFmtId="10" fontId="33" fillId="0" borderId="14" xfId="0" applyNumberFormat="1" applyFont="1" applyFill="1" applyBorder="1" applyAlignment="1">
      <alignment vertical="center"/>
    </xf>
    <xf numFmtId="10" fontId="33" fillId="0" borderId="41" xfId="0" applyNumberFormat="1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left" vertical="center"/>
    </xf>
    <xf numFmtId="10" fontId="3" fillId="0" borderId="5" xfId="50" applyNumberFormat="1" applyFont="1" applyBorder="1" applyAlignment="1"/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10" fontId="33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>
      <alignment vertical="center"/>
    </xf>
    <xf numFmtId="171" fontId="35" fillId="0" borderId="0" xfId="57" applyNumberFormat="1" applyFont="1" applyFill="1" applyBorder="1" applyAlignment="1">
      <alignment horizontal="center" vertical="center"/>
    </xf>
    <xf numFmtId="2" fontId="36" fillId="0" borderId="0" xfId="0" applyNumberFormat="1" applyFont="1" applyFill="1" applyBorder="1"/>
    <xf numFmtId="0" fontId="3" fillId="0" borderId="5" xfId="0" applyFont="1" applyFill="1" applyBorder="1" applyAlignment="1">
      <alignment horizontal="center"/>
    </xf>
    <xf numFmtId="2" fontId="29" fillId="0" borderId="5" xfId="0" applyNumberFormat="1" applyFont="1" applyFill="1" applyBorder="1"/>
    <xf numFmtId="166" fontId="2" fillId="0" borderId="5" xfId="57" applyNumberFormat="1" applyFont="1" applyFill="1" applyBorder="1"/>
    <xf numFmtId="166" fontId="2" fillId="0" borderId="5" xfId="57" applyNumberFormat="1" applyFont="1" applyBorder="1"/>
    <xf numFmtId="164" fontId="30" fillId="43" borderId="5" xfId="31" applyNumberFormat="1" applyFont="1" applyFill="1" applyBorder="1"/>
    <xf numFmtId="164" fontId="0" fillId="0" borderId="0" xfId="0" applyNumberFormat="1"/>
    <xf numFmtId="164" fontId="30" fillId="43" borderId="10" xfId="31" applyNumberFormat="1" applyFont="1" applyFill="1" applyBorder="1"/>
    <xf numFmtId="164" fontId="24" fillId="44" borderId="1" xfId="0" applyNumberFormat="1" applyFont="1" applyFill="1" applyBorder="1"/>
    <xf numFmtId="0" fontId="18" fillId="0" borderId="0" xfId="0" applyFont="1"/>
    <xf numFmtId="43" fontId="18" fillId="0" borderId="0" xfId="57" applyFont="1"/>
    <xf numFmtId="166" fontId="30" fillId="0" borderId="5" xfId="58" applyFont="1" applyBorder="1"/>
    <xf numFmtId="166" fontId="29" fillId="0" borderId="5" xfId="58" applyFont="1" applyBorder="1"/>
    <xf numFmtId="166" fontId="30" fillId="0" borderId="10" xfId="58" applyFont="1" applyBorder="1"/>
    <xf numFmtId="166" fontId="29" fillId="0" borderId="5" xfId="58" applyFont="1" applyFill="1" applyBorder="1"/>
    <xf numFmtId="166" fontId="3" fillId="0" borderId="5" xfId="58" applyFont="1" applyFill="1" applyBorder="1"/>
    <xf numFmtId="166" fontId="30" fillId="0" borderId="5" xfId="58" applyFont="1" applyFill="1" applyBorder="1"/>
    <xf numFmtId="166" fontId="3" fillId="0" borderId="5" xfId="58" applyFont="1" applyBorder="1"/>
    <xf numFmtId="171" fontId="35" fillId="0" borderId="0" xfId="58" applyNumberFormat="1" applyFont="1" applyFill="1" applyBorder="1" applyAlignment="1">
      <alignment horizontal="center" vertical="center"/>
    </xf>
    <xf numFmtId="166" fontId="2" fillId="0" borderId="5" xfId="58" applyFont="1" applyFill="1" applyBorder="1"/>
    <xf numFmtId="166" fontId="2" fillId="0" borderId="5" xfId="58" applyFont="1" applyBorder="1"/>
    <xf numFmtId="2" fontId="0" fillId="0" borderId="0" xfId="0" applyNumberFormat="1"/>
    <xf numFmtId="164" fontId="24" fillId="0" borderId="1" xfId="0" applyNumberFormat="1" applyFont="1" applyBorder="1"/>
    <xf numFmtId="43" fontId="24" fillId="0" borderId="0" xfId="57" applyFont="1"/>
    <xf numFmtId="44" fontId="7" fillId="0" borderId="0" xfId="31" applyFont="1"/>
    <xf numFmtId="164" fontId="37" fillId="0" borderId="0" xfId="0" applyNumberFormat="1" applyFont="1"/>
    <xf numFmtId="43" fontId="38" fillId="0" borderId="0" xfId="0" applyNumberFormat="1" applyFont="1"/>
    <xf numFmtId="10" fontId="29" fillId="0" borderId="5" xfId="0" applyNumberFormat="1" applyFont="1" applyBorder="1" applyAlignment="1">
      <alignment horizontal="center" vertical="center"/>
    </xf>
    <xf numFmtId="43" fontId="7" fillId="0" borderId="0" xfId="57" applyFont="1"/>
    <xf numFmtId="10" fontId="29" fillId="35" borderId="5" xfId="0" applyNumberFormat="1" applyFont="1" applyFill="1" applyBorder="1" applyAlignment="1">
      <alignment horizontal="center" vertical="center"/>
    </xf>
    <xf numFmtId="10" fontId="29" fillId="35" borderId="5" xfId="0" applyNumberFormat="1" applyFont="1" applyFill="1" applyBorder="1" applyAlignment="1">
      <alignment horizontal="center"/>
    </xf>
    <xf numFmtId="2" fontId="29" fillId="0" borderId="5" xfId="0" applyNumberFormat="1" applyFont="1" applyBorder="1" applyAlignment="1">
      <alignment vertical="center"/>
    </xf>
    <xf numFmtId="2" fontId="29" fillId="35" borderId="5" xfId="0" applyNumberFormat="1" applyFont="1" applyFill="1" applyBorder="1"/>
    <xf numFmtId="2" fontId="29" fillId="0" borderId="5" xfId="0" applyNumberFormat="1" applyFont="1" applyBorder="1" applyAlignment="1">
      <alignment horizontal="right"/>
    </xf>
    <xf numFmtId="2" fontId="30" fillId="44" borderId="5" xfId="0" applyNumberFormat="1" applyFont="1" applyFill="1" applyBorder="1"/>
    <xf numFmtId="10" fontId="2" fillId="44" borderId="10" xfId="0" applyNumberFormat="1" applyFont="1" applyFill="1" applyBorder="1" applyAlignment="1">
      <alignment horizontal="center"/>
    </xf>
    <xf numFmtId="166" fontId="30" fillId="44" borderId="10" xfId="58" applyFont="1" applyFill="1" applyBorder="1"/>
    <xf numFmtId="167" fontId="41" fillId="0" borderId="4" xfId="0" applyNumberFormat="1" applyFont="1" applyBorder="1" applyAlignment="1">
      <alignment horizontal="center" vertical="center" wrapText="1"/>
    </xf>
    <xf numFmtId="168" fontId="25" fillId="0" borderId="0" xfId="0" applyNumberFormat="1" applyFont="1"/>
    <xf numFmtId="10" fontId="31" fillId="35" borderId="5" xfId="0" applyNumberFormat="1" applyFont="1" applyFill="1" applyBorder="1" applyAlignment="1">
      <alignment horizontal="center"/>
    </xf>
    <xf numFmtId="2" fontId="31" fillId="35" borderId="5" xfId="0" applyNumberFormat="1" applyFont="1" applyFill="1" applyBorder="1"/>
    <xf numFmtId="10" fontId="31" fillId="35" borderId="5" xfId="0" applyNumberFormat="1" applyFont="1" applyFill="1" applyBorder="1" applyAlignment="1">
      <alignment horizontal="center" vertical="center"/>
    </xf>
    <xf numFmtId="2" fontId="31" fillId="35" borderId="5" xfId="0" applyNumberFormat="1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10" fontId="25" fillId="0" borderId="0" xfId="0" applyNumberFormat="1" applyFont="1" applyBorder="1" applyAlignment="1">
      <alignment horizontal="center" vertical="center" wrapText="1"/>
    </xf>
    <xf numFmtId="167" fontId="41" fillId="0" borderId="0" xfId="0" applyNumberFormat="1" applyFont="1" applyBorder="1" applyAlignment="1">
      <alignment horizontal="center" vertical="center" wrapText="1"/>
    </xf>
    <xf numFmtId="0" fontId="42" fillId="0" borderId="0" xfId="0" applyFont="1"/>
    <xf numFmtId="10" fontId="43" fillId="0" borderId="0" xfId="46" applyNumberFormat="1" applyFont="1" applyAlignment="1">
      <alignment horizontal="center"/>
    </xf>
    <xf numFmtId="43" fontId="0" fillId="0" borderId="0" xfId="57" applyFont="1"/>
    <xf numFmtId="0" fontId="26" fillId="0" borderId="0" xfId="0" applyFont="1"/>
    <xf numFmtId="167" fontId="44" fillId="43" borderId="4" xfId="0" applyNumberFormat="1" applyFont="1" applyFill="1" applyBorder="1" applyAlignment="1">
      <alignment vertical="center" wrapText="1"/>
    </xf>
    <xf numFmtId="43" fontId="26" fillId="0" borderId="0" xfId="57" applyFont="1"/>
    <xf numFmtId="167" fontId="26" fillId="43" borderId="4" xfId="0" applyNumberFormat="1" applyFont="1" applyFill="1" applyBorder="1" applyAlignment="1">
      <alignment vertical="center" wrapText="1"/>
    </xf>
    <xf numFmtId="168" fontId="26" fillId="0" borderId="0" xfId="0" applyNumberFormat="1" applyFont="1"/>
    <xf numFmtId="43" fontId="26" fillId="0" borderId="0" xfId="0" applyNumberFormat="1" applyFont="1"/>
    <xf numFmtId="10" fontId="26" fillId="0" borderId="0" xfId="0" applyNumberFormat="1" applyFont="1" applyBorder="1" applyAlignment="1">
      <alignment horizontal="center" vertical="center" wrapText="1"/>
    </xf>
    <xf numFmtId="167" fontId="44" fillId="0" borderId="0" xfId="0" applyNumberFormat="1" applyFont="1" applyBorder="1" applyAlignment="1">
      <alignment horizontal="center" vertical="center" wrapText="1"/>
    </xf>
    <xf numFmtId="0" fontId="45" fillId="0" borderId="0" xfId="0" applyFont="1"/>
    <xf numFmtId="168" fontId="25" fillId="0" borderId="1" xfId="0" applyNumberFormat="1" applyFont="1" applyBorder="1"/>
    <xf numFmtId="167" fontId="47" fillId="0" borderId="4" xfId="0" applyNumberFormat="1" applyFont="1" applyBorder="1" applyAlignment="1">
      <alignment horizontal="center" vertical="center" wrapText="1"/>
    </xf>
    <xf numFmtId="167" fontId="48" fillId="0" borderId="4" xfId="0" applyNumberFormat="1" applyFont="1" applyBorder="1" applyAlignment="1">
      <alignment horizontal="center" vertical="center" wrapText="1"/>
    </xf>
    <xf numFmtId="167" fontId="48" fillId="0" borderId="4" xfId="0" applyNumberFormat="1" applyFont="1" applyBorder="1" applyAlignment="1">
      <alignment vertical="center" wrapText="1"/>
    </xf>
    <xf numFmtId="168" fontId="48" fillId="0" borderId="4" xfId="0" applyNumberFormat="1" applyFont="1" applyBorder="1" applyAlignment="1">
      <alignment horizontal="center" vertical="center" wrapText="1"/>
    </xf>
    <xf numFmtId="168" fontId="47" fillId="0" borderId="4" xfId="0" applyNumberFormat="1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47" fillId="0" borderId="4" xfId="0" applyFont="1" applyBorder="1" applyAlignment="1">
      <alignment vertical="center" wrapText="1"/>
    </xf>
    <xf numFmtId="0" fontId="40" fillId="46" borderId="0" xfId="0" applyFont="1" applyFill="1" applyAlignment="1">
      <alignment horizontal="center"/>
    </xf>
    <xf numFmtId="0" fontId="26" fillId="0" borderId="19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34" borderId="0" xfId="0" applyFont="1" applyFill="1" applyAlignment="1">
      <alignment horizontal="center" vertical="center"/>
    </xf>
    <xf numFmtId="0" fontId="26" fillId="45" borderId="0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26" fillId="4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left"/>
    </xf>
    <xf numFmtId="0" fontId="2" fillId="41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8" fillId="0" borderId="6" xfId="0" applyFont="1" applyBorder="1" applyAlignment="1">
      <alignment horizontal="left"/>
    </xf>
    <xf numFmtId="0" fontId="2" fillId="37" borderId="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36" borderId="5" xfId="0" applyFont="1" applyFill="1" applyBorder="1" applyAlignment="1">
      <alignment horizontal="center"/>
    </xf>
    <xf numFmtId="0" fontId="3" fillId="35" borderId="7" xfId="0" applyFont="1" applyFill="1" applyBorder="1" applyAlignment="1">
      <alignment horizontal="left" vertical="distributed"/>
    </xf>
    <xf numFmtId="0" fontId="3" fillId="35" borderId="8" xfId="0" applyFont="1" applyFill="1" applyBorder="1" applyAlignment="1">
      <alignment horizontal="left" vertical="distributed"/>
    </xf>
    <xf numFmtId="0" fontId="3" fillId="35" borderId="11" xfId="0" applyFont="1" applyFill="1" applyBorder="1" applyAlignment="1">
      <alignment horizontal="left" vertical="distributed"/>
    </xf>
    <xf numFmtId="0" fontId="3" fillId="35" borderId="7" xfId="0" applyFont="1" applyFill="1" applyBorder="1" applyAlignment="1">
      <alignment horizontal="left" vertical="distributed" wrapText="1"/>
    </xf>
    <xf numFmtId="0" fontId="2" fillId="36" borderId="27" xfId="0" applyFont="1" applyFill="1" applyBorder="1" applyAlignment="1">
      <alignment horizontal="center" vertical="center" wrapText="1"/>
    </xf>
    <xf numFmtId="0" fontId="2" fillId="36" borderId="28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2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2" fillId="40" borderId="26" xfId="0" applyFont="1" applyFill="1" applyBorder="1" applyAlignment="1">
      <alignment horizontal="center"/>
    </xf>
    <xf numFmtId="0" fontId="2" fillId="40" borderId="18" xfId="0" applyFont="1" applyFill="1" applyBorder="1" applyAlignment="1">
      <alignment horizontal="center"/>
    </xf>
    <xf numFmtId="0" fontId="2" fillId="40" borderId="22" xfId="0" applyFont="1" applyFill="1" applyBorder="1" applyAlignment="1">
      <alignment horizontal="center"/>
    </xf>
    <xf numFmtId="0" fontId="2" fillId="40" borderId="6" xfId="0" applyFont="1" applyFill="1" applyBorder="1" applyAlignment="1">
      <alignment horizontal="center"/>
    </xf>
    <xf numFmtId="0" fontId="2" fillId="37" borderId="7" xfId="0" applyFont="1" applyFill="1" applyBorder="1" applyAlignment="1">
      <alignment horizontal="center" vertical="top"/>
    </xf>
    <xf numFmtId="0" fontId="2" fillId="37" borderId="8" xfId="0" applyFont="1" applyFill="1" applyBorder="1" applyAlignment="1">
      <alignment horizontal="center" vertical="top"/>
    </xf>
    <xf numFmtId="0" fontId="2" fillId="40" borderId="7" xfId="0" applyFont="1" applyFill="1" applyBorder="1" applyAlignment="1">
      <alignment horizontal="center" vertical="top"/>
    </xf>
    <xf numFmtId="0" fontId="2" fillId="40" borderId="8" xfId="0" applyFont="1" applyFill="1" applyBorder="1" applyAlignment="1">
      <alignment horizontal="center" vertical="top"/>
    </xf>
    <xf numFmtId="0" fontId="2" fillId="40" borderId="11" xfId="0" applyFont="1" applyFill="1" applyBorder="1" applyAlignment="1">
      <alignment horizontal="center" vertical="top"/>
    </xf>
    <xf numFmtId="0" fontId="2" fillId="35" borderId="5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2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2" fillId="35" borderId="7" xfId="0" applyFont="1" applyFill="1" applyBorder="1" applyAlignment="1">
      <alignment horizontal="center"/>
    </xf>
    <xf numFmtId="0" fontId="2" fillId="35" borderId="8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 vertical="center" wrapText="1"/>
    </xf>
    <xf numFmtId="0" fontId="2" fillId="35" borderId="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3" fillId="35" borderId="7" xfId="0" applyFont="1" applyFill="1" applyBorder="1" applyAlignment="1">
      <alignment horizontal="left"/>
    </xf>
    <xf numFmtId="0" fontId="3" fillId="35" borderId="8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left"/>
    </xf>
    <xf numFmtId="0" fontId="3" fillId="35" borderId="5" xfId="0" applyFont="1" applyFill="1" applyBorder="1" applyAlignment="1">
      <alignment horizontal="left"/>
    </xf>
    <xf numFmtId="0" fontId="2" fillId="40" borderId="23" xfId="0" applyFont="1" applyFill="1" applyBorder="1" applyAlignment="1">
      <alignment horizontal="center"/>
    </xf>
    <xf numFmtId="0" fontId="2" fillId="40" borderId="8" xfId="0" applyFont="1" applyFill="1" applyBorder="1" applyAlignment="1">
      <alignment horizontal="center"/>
    </xf>
    <xf numFmtId="0" fontId="2" fillId="39" borderId="7" xfId="0" applyFont="1" applyFill="1" applyBorder="1" applyAlignment="1">
      <alignment horizontal="center" vertical="top" wrapText="1"/>
    </xf>
    <xf numFmtId="0" fontId="2" fillId="39" borderId="8" xfId="0" applyFont="1" applyFill="1" applyBorder="1" applyAlignment="1">
      <alignment horizontal="center" vertical="top"/>
    </xf>
    <xf numFmtId="0" fontId="2" fillId="39" borderId="11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left" vertical="justify"/>
    </xf>
    <xf numFmtId="0" fontId="3" fillId="0" borderId="8" xfId="0" applyFont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2" fillId="40" borderId="21" xfId="0" applyFont="1" applyFill="1" applyBorder="1" applyAlignment="1">
      <alignment horizontal="center"/>
    </xf>
    <xf numFmtId="0" fontId="2" fillId="40" borderId="17" xfId="0" applyFont="1" applyFill="1" applyBorder="1" applyAlignment="1">
      <alignment horizontal="center"/>
    </xf>
    <xf numFmtId="0" fontId="2" fillId="39" borderId="5" xfId="0" applyFont="1" applyFill="1" applyBorder="1" applyAlignment="1">
      <alignment horizontal="center"/>
    </xf>
    <xf numFmtId="0" fontId="31" fillId="35" borderId="7" xfId="0" applyFont="1" applyFill="1" applyBorder="1" applyAlignment="1">
      <alignment horizontal="left" vertical="center" wrapText="1"/>
    </xf>
    <xf numFmtId="0" fontId="31" fillId="35" borderId="8" xfId="0" applyFont="1" applyFill="1" applyBorder="1" applyAlignment="1">
      <alignment horizontal="left" vertical="center"/>
    </xf>
    <xf numFmtId="0" fontId="31" fillId="35" borderId="11" xfId="0" applyFont="1" applyFill="1" applyBorder="1" applyAlignment="1">
      <alignment horizontal="left" vertical="center"/>
    </xf>
    <xf numFmtId="0" fontId="32" fillId="41" borderId="22" xfId="0" applyFont="1" applyFill="1" applyBorder="1" applyAlignment="1">
      <alignment horizontal="center" vertical="center"/>
    </xf>
    <xf numFmtId="0" fontId="32" fillId="41" borderId="6" xfId="0" applyFont="1" applyFill="1" applyBorder="1" applyAlignment="1">
      <alignment horizontal="center" vertical="center"/>
    </xf>
    <xf numFmtId="0" fontId="32" fillId="41" borderId="1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44" xfId="0" applyFont="1" applyFill="1" applyBorder="1" applyAlignment="1">
      <alignment vertical="center"/>
    </xf>
    <xf numFmtId="0" fontId="34" fillId="0" borderId="43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44" xfId="0" applyFont="1" applyFill="1" applyBorder="1" applyAlignment="1">
      <alignment vertical="center"/>
    </xf>
    <xf numFmtId="0" fontId="34" fillId="0" borderId="48" xfId="0" applyFont="1" applyFill="1" applyBorder="1" applyAlignment="1">
      <alignment vertical="center"/>
    </xf>
    <xf numFmtId="0" fontId="34" fillId="0" borderId="17" xfId="0" applyFont="1" applyFill="1" applyBorder="1" applyAlignment="1">
      <alignment vertical="center"/>
    </xf>
    <xf numFmtId="0" fontId="34" fillId="0" borderId="49" xfId="0" applyFont="1" applyFill="1" applyBorder="1" applyAlignment="1">
      <alignment vertical="center"/>
    </xf>
    <xf numFmtId="0" fontId="34" fillId="0" borderId="20" xfId="0" applyFont="1" applyFill="1" applyBorder="1" applyAlignment="1">
      <alignment horizontal="left" vertical="center"/>
    </xf>
    <xf numFmtId="0" fontId="34" fillId="0" borderId="6" xfId="0" applyFont="1" applyFill="1" applyBorder="1" applyAlignment="1">
      <alignment horizontal="left" vertical="center"/>
    </xf>
    <xf numFmtId="0" fontId="34" fillId="0" borderId="13" xfId="0" applyFont="1" applyFill="1" applyBorder="1" applyAlignment="1">
      <alignment horizontal="left" vertical="center"/>
    </xf>
    <xf numFmtId="0" fontId="34" fillId="0" borderId="18" xfId="0" applyFont="1" applyFill="1" applyBorder="1" applyAlignment="1">
      <alignment horizontal="left" vertical="center"/>
    </xf>
    <xf numFmtId="0" fontId="34" fillId="0" borderId="17" xfId="0" applyFont="1" applyFill="1" applyBorder="1" applyAlignment="1">
      <alignment horizontal="left" vertical="center"/>
    </xf>
    <xf numFmtId="0" fontId="34" fillId="0" borderId="14" xfId="0" applyFont="1" applyFill="1" applyBorder="1" applyAlignment="1">
      <alignment horizontal="left" vertical="center"/>
    </xf>
    <xf numFmtId="0" fontId="34" fillId="0" borderId="50" xfId="0" applyFont="1" applyFill="1" applyBorder="1" applyAlignment="1">
      <alignment horizontal="left" vertical="center"/>
    </xf>
    <xf numFmtId="0" fontId="34" fillId="0" borderId="51" xfId="0" applyFont="1" applyFill="1" applyBorder="1" applyAlignment="1">
      <alignment horizontal="left" vertical="center"/>
    </xf>
    <xf numFmtId="0" fontId="32" fillId="41" borderId="21" xfId="0" applyFont="1" applyFill="1" applyBorder="1" applyAlignment="1">
      <alignment horizontal="center" vertical="center"/>
    </xf>
    <xf numFmtId="0" fontId="32" fillId="41" borderId="17" xfId="0" applyFont="1" applyFill="1" applyBorder="1" applyAlignment="1">
      <alignment horizontal="center" vertical="center"/>
    </xf>
    <xf numFmtId="0" fontId="32" fillId="41" borderId="14" xfId="0" applyFont="1" applyFill="1" applyBorder="1" applyAlignment="1">
      <alignment horizontal="center" vertical="center"/>
    </xf>
    <xf numFmtId="0" fontId="2" fillId="37" borderId="7" xfId="0" applyFont="1" applyFill="1" applyBorder="1" applyAlignment="1">
      <alignment horizontal="center"/>
    </xf>
    <xf numFmtId="0" fontId="2" fillId="37" borderId="8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33" fillId="0" borderId="52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left" vertical="center"/>
    </xf>
    <xf numFmtId="0" fontId="33" fillId="0" borderId="6" xfId="0" applyFont="1" applyFill="1" applyBorder="1" applyAlignment="1">
      <alignment horizontal="left" vertical="center"/>
    </xf>
    <xf numFmtId="0" fontId="33" fillId="0" borderId="51" xfId="0" applyFont="1" applyFill="1" applyBorder="1" applyAlignment="1">
      <alignment horizontal="left" vertical="center"/>
    </xf>
    <xf numFmtId="10" fontId="33" fillId="0" borderId="52" xfId="46" applyNumberFormat="1" applyFont="1" applyFill="1" applyBorder="1" applyAlignment="1">
      <alignment horizontal="center" vertical="center"/>
    </xf>
    <xf numFmtId="10" fontId="33" fillId="0" borderId="53" xfId="46" applyNumberFormat="1" applyFont="1" applyFill="1" applyBorder="1" applyAlignment="1">
      <alignment horizontal="center" vertical="center"/>
    </xf>
    <xf numFmtId="166" fontId="3" fillId="0" borderId="54" xfId="57" applyNumberFormat="1" applyFont="1" applyFill="1" applyBorder="1" applyAlignment="1">
      <alignment horizontal="center" vertical="center"/>
    </xf>
    <xf numFmtId="166" fontId="3" fillId="0" borderId="55" xfId="57" applyNumberFormat="1" applyFont="1" applyFill="1" applyBorder="1" applyAlignment="1">
      <alignment horizontal="center" vertical="center"/>
    </xf>
    <xf numFmtId="166" fontId="3" fillId="0" borderId="56" xfId="57" applyNumberFormat="1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44" xfId="0" applyFont="1" applyFill="1" applyBorder="1" applyAlignment="1">
      <alignment horizontal="left" vertical="center"/>
    </xf>
    <xf numFmtId="0" fontId="2" fillId="43" borderId="5" xfId="0" applyFont="1" applyFill="1" applyBorder="1" applyAlignment="1">
      <alignment horizontal="center"/>
    </xf>
    <xf numFmtId="0" fontId="34" fillId="0" borderId="45" xfId="0" applyFont="1" applyFill="1" applyBorder="1" applyAlignment="1">
      <alignment horizontal="left" vertical="center"/>
    </xf>
    <xf numFmtId="0" fontId="34" fillId="0" borderId="46" xfId="0" applyFont="1" applyFill="1" applyBorder="1" applyAlignment="1">
      <alignment horizontal="left" vertical="center"/>
    </xf>
    <xf numFmtId="0" fontId="34" fillId="0" borderId="47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41" borderId="7" xfId="0" applyFont="1" applyFill="1" applyBorder="1" applyAlignment="1">
      <alignment horizontal="center"/>
    </xf>
    <xf numFmtId="0" fontId="2" fillId="41" borderId="8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/>
    </xf>
    <xf numFmtId="0" fontId="32" fillId="41" borderId="22" xfId="0" applyFont="1" applyFill="1" applyBorder="1" applyAlignment="1">
      <alignment horizontal="left" vertical="center"/>
    </xf>
    <xf numFmtId="0" fontId="32" fillId="41" borderId="6" xfId="0" applyFont="1" applyFill="1" applyBorder="1" applyAlignment="1">
      <alignment horizontal="left" vertical="center"/>
    </xf>
    <xf numFmtId="0" fontId="32" fillId="41" borderId="13" xfId="0" applyFont="1" applyFill="1" applyBorder="1" applyAlignment="1">
      <alignment horizontal="left" vertical="center"/>
    </xf>
    <xf numFmtId="10" fontId="33" fillId="0" borderId="52" xfId="47" applyNumberFormat="1" applyFont="1" applyFill="1" applyBorder="1" applyAlignment="1">
      <alignment horizontal="center" vertical="center"/>
    </xf>
    <xf numFmtId="10" fontId="33" fillId="0" borderId="53" xfId="47" applyNumberFormat="1" applyFont="1" applyFill="1" applyBorder="1" applyAlignment="1">
      <alignment horizontal="center" vertical="center"/>
    </xf>
    <xf numFmtId="166" fontId="3" fillId="0" borderId="54" xfId="58" applyFont="1" applyFill="1" applyBorder="1" applyAlignment="1">
      <alignment horizontal="center" vertical="center"/>
    </xf>
    <xf numFmtId="166" fontId="3" fillId="0" borderId="55" xfId="58" applyFont="1" applyFill="1" applyBorder="1" applyAlignment="1">
      <alignment horizontal="center" vertical="center"/>
    </xf>
    <xf numFmtId="166" fontId="3" fillId="0" borderId="56" xfId="58" applyFont="1" applyFill="1" applyBorder="1" applyAlignment="1">
      <alignment horizontal="center" vertical="center"/>
    </xf>
    <xf numFmtId="0" fontId="2" fillId="44" borderId="5" xfId="0" applyFont="1" applyFill="1" applyBorder="1" applyAlignment="1">
      <alignment horizontal="center"/>
    </xf>
    <xf numFmtId="0" fontId="2" fillId="44" borderId="10" xfId="0" applyFont="1" applyFill="1" applyBorder="1" applyAlignment="1">
      <alignment horizontal="center"/>
    </xf>
  </cellXfs>
  <cellStyles count="8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Moeda" xfId="31" builtinId="4"/>
    <cellStyle name="Neutra" xfId="32" builtinId="28" customBuiltin="1"/>
    <cellStyle name="Normal" xfId="0" builtinId="0"/>
    <cellStyle name="Normal 10" xfId="33"/>
    <cellStyle name="Normal 11" xfId="34"/>
    <cellStyle name="Normal 12" xfId="35"/>
    <cellStyle name="Normal 13" xfId="36"/>
    <cellStyle name="Normal 2" xfId="37"/>
    <cellStyle name="Normal 2 2" xfId="38"/>
    <cellStyle name="Normal 4" xfId="39"/>
    <cellStyle name="Normal 5" xfId="40"/>
    <cellStyle name="Normal 6" xfId="41"/>
    <cellStyle name="Normal 7" xfId="42"/>
    <cellStyle name="Normal 8" xfId="43"/>
    <cellStyle name="Normal 9" xfId="44"/>
    <cellStyle name="Nota" xfId="45" builtinId="10" customBuiltin="1"/>
    <cellStyle name="Porcentagem" xfId="46" builtinId="5"/>
    <cellStyle name="Porcentagem 10" xfId="47"/>
    <cellStyle name="Porcentagem 11" xfId="48"/>
    <cellStyle name="Porcentagem 12" xfId="49"/>
    <cellStyle name="Porcentagem 4" xfId="50"/>
    <cellStyle name="Porcentagem 5" xfId="51"/>
    <cellStyle name="Porcentagem 6" xfId="52"/>
    <cellStyle name="Porcentagem 7" xfId="53"/>
    <cellStyle name="Porcentagem 8" xfId="54"/>
    <cellStyle name="Porcentagem 9" xfId="55"/>
    <cellStyle name="Saída" xfId="56" builtinId="21" customBuiltin="1"/>
    <cellStyle name="Separador de milhares" xfId="57" builtinId="3"/>
    <cellStyle name="Separador de milhares 10" xfId="58"/>
    <cellStyle name="Separador de milhares 11" xfId="59"/>
    <cellStyle name="Separador de milhares 12" xfId="60"/>
    <cellStyle name="Separador de milhares 4" xfId="61"/>
    <cellStyle name="Separador de milhares 5" xfId="62"/>
    <cellStyle name="Separador de milhares 6" xfId="63"/>
    <cellStyle name="Separador de milhares 7" xfId="64"/>
    <cellStyle name="Separador de milhares 8" xfId="65"/>
    <cellStyle name="Separador de milhares 9" xfId="66"/>
    <cellStyle name="Texto de Aviso" xfId="67" builtinId="11" customBuiltin="1"/>
    <cellStyle name="Texto Explicativo" xfId="68" builtinId="53" customBuiltin="1"/>
    <cellStyle name="Título" xfId="69" builtinId="15" customBuiltin="1"/>
    <cellStyle name="Título 1" xfId="70" builtinId="16" customBuiltin="1"/>
    <cellStyle name="Título 2" xfId="71" builtinId="17" customBuiltin="1"/>
    <cellStyle name="Título 3" xfId="72" builtinId="18" customBuiltin="1"/>
    <cellStyle name="Título 4" xfId="73" builtinId="19" customBuiltin="1"/>
    <cellStyle name="Total" xfId="74" builtinId="25" customBuiltin="1"/>
    <cellStyle name="Vírgula 2" xfId="75"/>
    <cellStyle name="Vírgula 3" xfId="76"/>
    <cellStyle name="Vírgula 3 2" xfId="77"/>
    <cellStyle name="Vírgula 4" xfId="78"/>
    <cellStyle name="Vírgula 4 2" xfId="79"/>
    <cellStyle name="Vírgula 5" xfId="80"/>
    <cellStyle name="Vírgula 5 2" xfId="81"/>
    <cellStyle name="Vírgula 6" xfId="82"/>
  </cellStyles>
  <dxfs count="0"/>
  <tableStyles count="0" defaultTableStyle="TableStyleMedium2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showGridLines="0" zoomScaleNormal="100" workbookViewId="0">
      <selection activeCell="A18" sqref="A18"/>
    </sheetView>
  </sheetViews>
  <sheetFormatPr defaultRowHeight="15.75"/>
  <cols>
    <col min="1" max="1" width="9.140625" style="11"/>
    <col min="2" max="2" width="72.140625" style="11" customWidth="1"/>
    <col min="3" max="3" width="18" style="11" customWidth="1"/>
    <col min="4" max="4" width="14.28515625" style="11" customWidth="1"/>
    <col min="5" max="5" width="12.7109375" style="11" customWidth="1"/>
    <col min="6" max="6" width="12" style="11" customWidth="1"/>
    <col min="7" max="7" width="15.140625" style="11" customWidth="1"/>
    <col min="8" max="16384" width="9.140625" style="11"/>
  </cols>
  <sheetData>
    <row r="1" spans="1:4" ht="23.25">
      <c r="A1" s="170" t="s">
        <v>66</v>
      </c>
      <c r="B1" s="170"/>
      <c r="C1" s="170"/>
      <c r="D1" s="170"/>
    </row>
    <row r="2" spans="1:4" ht="23.25">
      <c r="A2" s="170" t="s">
        <v>67</v>
      </c>
      <c r="B2" s="170"/>
      <c r="C2" s="170"/>
      <c r="D2" s="170"/>
    </row>
    <row r="3" spans="1:4">
      <c r="A3" s="176" t="s">
        <v>68</v>
      </c>
      <c r="B3" s="176"/>
      <c r="C3" s="176"/>
      <c r="D3" s="176"/>
    </row>
    <row r="6" spans="1:4">
      <c r="A6" s="175" t="s">
        <v>10</v>
      </c>
      <c r="B6" s="175"/>
      <c r="C6" s="175"/>
    </row>
    <row r="7" spans="1:4" ht="16.5" thickBot="1"/>
    <row r="8" spans="1:4" ht="16.5" thickBot="1">
      <c r="A8" s="3">
        <v>1</v>
      </c>
      <c r="B8" s="4" t="s">
        <v>11</v>
      </c>
      <c r="C8" s="4" t="s">
        <v>12</v>
      </c>
    </row>
    <row r="9" spans="1:4" ht="16.5" thickBot="1">
      <c r="A9" s="5" t="s">
        <v>13</v>
      </c>
      <c r="B9" s="6" t="s">
        <v>235</v>
      </c>
      <c r="C9" s="141"/>
    </row>
    <row r="10" spans="1:4" ht="16.5" thickBot="1">
      <c r="A10" s="5" t="s">
        <v>14</v>
      </c>
      <c r="B10" s="6" t="s">
        <v>200</v>
      </c>
      <c r="C10" s="14"/>
    </row>
    <row r="11" spans="1:4" ht="16.5" thickBot="1">
      <c r="A11" s="5" t="s">
        <v>15</v>
      </c>
      <c r="B11" s="6" t="s">
        <v>236</v>
      </c>
      <c r="C11" s="141"/>
    </row>
    <row r="12" spans="1:4" ht="16.5" thickBot="1">
      <c r="A12" s="5" t="s">
        <v>17</v>
      </c>
      <c r="B12" s="6" t="s">
        <v>0</v>
      </c>
      <c r="C12" s="14"/>
    </row>
    <row r="13" spans="1:4" ht="16.5" thickBot="1">
      <c r="A13" s="5" t="s">
        <v>18</v>
      </c>
      <c r="B13" s="6" t="s">
        <v>19</v>
      </c>
      <c r="C13" s="14"/>
    </row>
    <row r="14" spans="1:4" ht="16.5" thickBot="1">
      <c r="A14" s="5"/>
      <c r="B14" s="6"/>
      <c r="C14" s="14"/>
    </row>
    <row r="15" spans="1:4" ht="16.5" thickBot="1">
      <c r="A15" s="5" t="s">
        <v>21</v>
      </c>
      <c r="B15" s="6" t="s">
        <v>22</v>
      </c>
      <c r="C15" s="14"/>
    </row>
    <row r="16" spans="1:4" ht="16.5" thickBot="1">
      <c r="A16" s="171" t="s">
        <v>1</v>
      </c>
      <c r="B16" s="172"/>
      <c r="C16" s="163">
        <f>SUM(C9,C11)</f>
        <v>0</v>
      </c>
    </row>
    <row r="17" spans="1:4">
      <c r="A17" s="11" t="s">
        <v>237</v>
      </c>
    </row>
    <row r="18" spans="1:4">
      <c r="A18" s="11" t="s">
        <v>241</v>
      </c>
    </row>
    <row r="19" spans="1:4">
      <c r="A19" s="173" t="s">
        <v>23</v>
      </c>
      <c r="B19" s="173"/>
      <c r="C19" s="173"/>
    </row>
    <row r="20" spans="1:4">
      <c r="A20" s="2"/>
    </row>
    <row r="21" spans="1:4">
      <c r="A21" s="174" t="s">
        <v>24</v>
      </c>
      <c r="B21" s="174"/>
      <c r="C21" s="174"/>
    </row>
    <row r="22" spans="1:4" ht="16.5" thickBot="1"/>
    <row r="23" spans="1:4" ht="16.5" thickBot="1">
      <c r="A23" s="3" t="s">
        <v>25</v>
      </c>
      <c r="B23" s="4" t="s">
        <v>26</v>
      </c>
      <c r="C23" s="4" t="s">
        <v>12</v>
      </c>
    </row>
    <row r="24" spans="1:4" ht="16.5" thickBot="1">
      <c r="A24" s="5" t="s">
        <v>13</v>
      </c>
      <c r="B24" s="6" t="s">
        <v>201</v>
      </c>
      <c r="C24" s="163">
        <f>C$16*8.33%</f>
        <v>0</v>
      </c>
    </row>
    <row r="25" spans="1:4" ht="16.5" thickBot="1">
      <c r="A25" s="5" t="s">
        <v>14</v>
      </c>
      <c r="B25" s="6" t="s">
        <v>202</v>
      </c>
      <c r="C25" s="163">
        <f>C$16*12.1%</f>
        <v>0</v>
      </c>
    </row>
    <row r="26" spans="1:4" ht="16.5" thickBot="1">
      <c r="A26" s="171" t="s">
        <v>1</v>
      </c>
      <c r="B26" s="172"/>
      <c r="C26" s="163">
        <f>SUM(C24:C25)</f>
        <v>0</v>
      </c>
    </row>
    <row r="29" spans="1:4" ht="32.25" customHeight="1">
      <c r="A29" s="177" t="s">
        <v>27</v>
      </c>
      <c r="B29" s="177"/>
      <c r="C29" s="177"/>
      <c r="D29" s="177"/>
    </row>
    <row r="30" spans="1:4" ht="16.5" thickBot="1"/>
    <row r="31" spans="1:4" ht="16.5" thickBot="1">
      <c r="A31" s="3" t="s">
        <v>28</v>
      </c>
      <c r="B31" s="4" t="s">
        <v>29</v>
      </c>
      <c r="C31" s="4" t="s">
        <v>30</v>
      </c>
      <c r="D31" s="4" t="s">
        <v>12</v>
      </c>
    </row>
    <row r="32" spans="1:4" ht="16.5" thickBot="1">
      <c r="A32" s="5" t="s">
        <v>13</v>
      </c>
      <c r="B32" s="6" t="s">
        <v>31</v>
      </c>
      <c r="C32" s="8">
        <v>0.2</v>
      </c>
      <c r="D32" s="163">
        <f>20%*(C$16+C$26)</f>
        <v>0</v>
      </c>
    </row>
    <row r="33" spans="1:4" ht="16.5" thickBot="1">
      <c r="A33" s="5" t="s">
        <v>14</v>
      </c>
      <c r="B33" s="6" t="s">
        <v>32</v>
      </c>
      <c r="C33" s="8">
        <v>2.5000000000000001E-2</v>
      </c>
      <c r="D33" s="163">
        <f>2.5%*(C$16+C$26)</f>
        <v>0</v>
      </c>
    </row>
    <row r="34" spans="1:4" ht="16.5" thickBot="1">
      <c r="A34" s="5" t="s">
        <v>15</v>
      </c>
      <c r="B34" s="6" t="s">
        <v>230</v>
      </c>
      <c r="C34" s="15">
        <v>0.01</v>
      </c>
      <c r="D34" s="163">
        <f>1%*(C$16+C$26)</f>
        <v>0</v>
      </c>
    </row>
    <row r="35" spans="1:4" ht="16.5" thickBot="1">
      <c r="A35" s="5" t="s">
        <v>17</v>
      </c>
      <c r="B35" s="6" t="s">
        <v>33</v>
      </c>
      <c r="C35" s="8">
        <v>1.4999999999999999E-2</v>
      </c>
      <c r="D35" s="163">
        <f>1.5%*(C$16+C$26)</f>
        <v>0</v>
      </c>
    </row>
    <row r="36" spans="1:4" ht="16.5" thickBot="1">
      <c r="A36" s="5" t="s">
        <v>18</v>
      </c>
      <c r="B36" s="6" t="s">
        <v>34</v>
      </c>
      <c r="C36" s="8">
        <v>0.01</v>
      </c>
      <c r="D36" s="163">
        <f>1%*(C$16+C$26)</f>
        <v>0</v>
      </c>
    </row>
    <row r="37" spans="1:4" ht="16.5" thickBot="1">
      <c r="A37" s="5" t="s">
        <v>20</v>
      </c>
      <c r="B37" s="6" t="s">
        <v>2</v>
      </c>
      <c r="C37" s="8">
        <v>6.0000000000000001E-3</v>
      </c>
      <c r="D37" s="163">
        <f>0.6%*(C$16+C$26)</f>
        <v>0</v>
      </c>
    </row>
    <row r="38" spans="1:4" ht="16.5" thickBot="1">
      <c r="A38" s="5" t="s">
        <v>21</v>
      </c>
      <c r="B38" s="6" t="s">
        <v>3</v>
      </c>
      <c r="C38" s="8">
        <v>2E-3</v>
      </c>
      <c r="D38" s="163">
        <f>0.2%*(C$16+C$26)</f>
        <v>0</v>
      </c>
    </row>
    <row r="39" spans="1:4" ht="16.5" thickBot="1">
      <c r="A39" s="5" t="s">
        <v>35</v>
      </c>
      <c r="B39" s="6" t="s">
        <v>4</v>
      </c>
      <c r="C39" s="8">
        <v>0.08</v>
      </c>
      <c r="D39" s="163">
        <f>8%*(C$16+C$26)</f>
        <v>0</v>
      </c>
    </row>
    <row r="40" spans="1:4" ht="16.5" thickBot="1">
      <c r="A40" s="171" t="s">
        <v>36</v>
      </c>
      <c r="B40" s="172"/>
      <c r="C40" s="8">
        <f>SUM(C32:C39)</f>
        <v>0.34800000000000003</v>
      </c>
      <c r="D40" s="163">
        <f>SUM(D32:D39)</f>
        <v>0</v>
      </c>
    </row>
    <row r="41" spans="1:4" s="153" customFormat="1">
      <c r="A41" s="161" t="s">
        <v>196</v>
      </c>
      <c r="B41" s="147"/>
      <c r="C41" s="159"/>
      <c r="D41" s="160"/>
    </row>
    <row r="42" spans="1:4" s="153" customFormat="1">
      <c r="A42" s="161" t="s">
        <v>223</v>
      </c>
      <c r="B42" s="147"/>
      <c r="C42" s="159"/>
      <c r="D42" s="160"/>
    </row>
    <row r="43" spans="1:4" s="153" customFormat="1">
      <c r="A43" s="161" t="s">
        <v>198</v>
      </c>
      <c r="B43" s="147"/>
      <c r="C43" s="159"/>
      <c r="D43" s="160"/>
    </row>
    <row r="46" spans="1:4">
      <c r="A46" s="174" t="s">
        <v>37</v>
      </c>
      <c r="B46" s="174"/>
      <c r="C46" s="174"/>
    </row>
    <row r="47" spans="1:4" ht="16.5" thickBot="1"/>
    <row r="48" spans="1:4" ht="16.5" thickBot="1">
      <c r="A48" s="3" t="s">
        <v>38</v>
      </c>
      <c r="B48" s="4" t="s">
        <v>39</v>
      </c>
      <c r="C48" s="4" t="s">
        <v>12</v>
      </c>
    </row>
    <row r="49" spans="1:3" ht="16.5" thickBot="1">
      <c r="A49" s="5" t="s">
        <v>13</v>
      </c>
      <c r="B49" s="6" t="s">
        <v>40</v>
      </c>
      <c r="C49" s="7"/>
    </row>
    <row r="50" spans="1:3" ht="16.5" thickBot="1">
      <c r="A50" s="5" t="s">
        <v>14</v>
      </c>
      <c r="B50" s="6" t="s">
        <v>41</v>
      </c>
      <c r="C50" s="7"/>
    </row>
    <row r="51" spans="1:3" ht="16.5" thickBot="1">
      <c r="A51" s="5" t="s">
        <v>15</v>
      </c>
      <c r="B51" s="169" t="s">
        <v>231</v>
      </c>
      <c r="C51" s="7"/>
    </row>
    <row r="52" spans="1:3" ht="16.5" thickBot="1">
      <c r="A52" s="5" t="s">
        <v>17</v>
      </c>
      <c r="B52" s="169" t="s">
        <v>22</v>
      </c>
      <c r="C52" s="7"/>
    </row>
    <row r="53" spans="1:3" ht="16.5" thickBot="1">
      <c r="A53" s="171" t="s">
        <v>1</v>
      </c>
      <c r="B53" s="172"/>
      <c r="C53" s="7"/>
    </row>
    <row r="56" spans="1:3">
      <c r="A56" s="174" t="s">
        <v>42</v>
      </c>
      <c r="B56" s="174"/>
      <c r="C56" s="174"/>
    </row>
    <row r="57" spans="1:3" ht="16.5" thickBot="1"/>
    <row r="58" spans="1:3" ht="16.5" thickBot="1">
      <c r="A58" s="3">
        <v>2</v>
      </c>
      <c r="B58" s="4" t="s">
        <v>43</v>
      </c>
      <c r="C58" s="4" t="s">
        <v>12</v>
      </c>
    </row>
    <row r="59" spans="1:3" ht="16.5" thickBot="1">
      <c r="A59" s="5" t="s">
        <v>25</v>
      </c>
      <c r="B59" s="6" t="s">
        <v>26</v>
      </c>
      <c r="C59" s="163">
        <f>SUM(C26)</f>
        <v>0</v>
      </c>
    </row>
    <row r="60" spans="1:3" ht="16.5" thickBot="1">
      <c r="A60" s="5" t="s">
        <v>28</v>
      </c>
      <c r="B60" s="6" t="s">
        <v>29</v>
      </c>
      <c r="C60" s="163">
        <f>SUM(D40)</f>
        <v>0</v>
      </c>
    </row>
    <row r="61" spans="1:3" ht="16.5" thickBot="1">
      <c r="A61" s="5" t="s">
        <v>38</v>
      </c>
      <c r="B61" s="6" t="s">
        <v>39</v>
      </c>
      <c r="C61" s="163">
        <f>SUM(C53)</f>
        <v>0</v>
      </c>
    </row>
    <row r="62" spans="1:3" ht="16.5" thickBot="1">
      <c r="A62" s="171" t="s">
        <v>1</v>
      </c>
      <c r="B62" s="172"/>
      <c r="C62" s="163">
        <f>SUM(C59:C61)</f>
        <v>0</v>
      </c>
    </row>
    <row r="63" spans="1:3">
      <c r="A63" s="1"/>
    </row>
    <row r="65" spans="1:3">
      <c r="A65" s="173" t="s">
        <v>44</v>
      </c>
      <c r="B65" s="173"/>
      <c r="C65" s="173"/>
    </row>
    <row r="66" spans="1:3" ht="16.5" thickBot="1"/>
    <row r="67" spans="1:3" ht="16.5" thickBot="1">
      <c r="A67" s="3">
        <v>3</v>
      </c>
      <c r="B67" s="4" t="s">
        <v>45</v>
      </c>
      <c r="C67" s="4" t="s">
        <v>12</v>
      </c>
    </row>
    <row r="68" spans="1:3" ht="16.5" thickBot="1">
      <c r="A68" s="5" t="s">
        <v>13</v>
      </c>
      <c r="B68" s="9" t="s">
        <v>194</v>
      </c>
      <c r="C68" s="163">
        <f>C$16*0.42%</f>
        <v>0</v>
      </c>
    </row>
    <row r="69" spans="1:3" ht="16.5" thickBot="1">
      <c r="A69" s="5" t="s">
        <v>14</v>
      </c>
      <c r="B69" s="9" t="s">
        <v>195</v>
      </c>
      <c r="C69" s="163">
        <f>C$68*(8%)</f>
        <v>0</v>
      </c>
    </row>
    <row r="70" spans="1:3" ht="32.25" thickBot="1">
      <c r="A70" s="5" t="s">
        <v>15</v>
      </c>
      <c r="B70" s="9" t="s">
        <v>217</v>
      </c>
      <c r="C70" s="163">
        <f>4%*C68</f>
        <v>0</v>
      </c>
    </row>
    <row r="71" spans="1:3" ht="16.5" thickBot="1">
      <c r="A71" s="5" t="s">
        <v>17</v>
      </c>
      <c r="B71" s="9" t="s">
        <v>74</v>
      </c>
      <c r="C71" s="163">
        <f>C$16*1.94%</f>
        <v>0</v>
      </c>
    </row>
    <row r="72" spans="1:3" ht="16.5" customHeight="1" thickBot="1">
      <c r="A72" s="5" t="s">
        <v>18</v>
      </c>
      <c r="B72" s="9" t="s">
        <v>220</v>
      </c>
      <c r="C72" s="163">
        <f>C$71*(34.8%)</f>
        <v>0</v>
      </c>
    </row>
    <row r="73" spans="1:3" ht="32.25" thickBot="1">
      <c r="A73" s="5" t="s">
        <v>20</v>
      </c>
      <c r="B73" s="9" t="s">
        <v>219</v>
      </c>
      <c r="C73" s="163">
        <f>4%*C71</f>
        <v>0</v>
      </c>
    </row>
    <row r="74" spans="1:3" ht="16.5" thickBot="1">
      <c r="A74" s="171" t="s">
        <v>1</v>
      </c>
      <c r="B74" s="172"/>
      <c r="C74" s="164">
        <f>SUM(C68:C73)</f>
        <v>0</v>
      </c>
    </row>
    <row r="77" spans="1:3">
      <c r="A77" s="173" t="s">
        <v>46</v>
      </c>
      <c r="B77" s="173"/>
      <c r="C77" s="173"/>
    </row>
    <row r="80" spans="1:3">
      <c r="A80" s="174" t="s">
        <v>47</v>
      </c>
      <c r="B80" s="174"/>
      <c r="C80" s="174"/>
    </row>
    <row r="81" spans="1:3" ht="16.5" thickBot="1">
      <c r="A81" s="2"/>
    </row>
    <row r="82" spans="1:3" ht="16.5" thickBot="1">
      <c r="A82" s="3" t="s">
        <v>48</v>
      </c>
      <c r="B82" s="4" t="s">
        <v>49</v>
      </c>
      <c r="C82" s="4" t="s">
        <v>12</v>
      </c>
    </row>
    <row r="83" spans="1:3" ht="16.5" thickBot="1">
      <c r="A83" s="5" t="s">
        <v>13</v>
      </c>
      <c r="B83" s="6" t="s">
        <v>209</v>
      </c>
      <c r="C83" s="163">
        <f>C$16*8.93%</f>
        <v>0</v>
      </c>
    </row>
    <row r="84" spans="1:3" ht="16.5" thickBot="1">
      <c r="A84" s="5" t="s">
        <v>14</v>
      </c>
      <c r="B84" s="6" t="s">
        <v>210</v>
      </c>
      <c r="C84" s="163">
        <f>C$16*0.82%</f>
        <v>0</v>
      </c>
    </row>
    <row r="85" spans="1:3" ht="32.25" thickBot="1">
      <c r="A85" s="5" t="s">
        <v>15</v>
      </c>
      <c r="B85" s="6" t="s">
        <v>212</v>
      </c>
      <c r="C85" s="163"/>
    </row>
    <row r="86" spans="1:3" ht="16.5" thickBot="1">
      <c r="A86" s="5" t="s">
        <v>17</v>
      </c>
      <c r="B86" s="6" t="s">
        <v>215</v>
      </c>
      <c r="C86" s="163">
        <f>C$16*0.03%</f>
        <v>0</v>
      </c>
    </row>
    <row r="87" spans="1:3" ht="16.5" thickBot="1">
      <c r="A87" s="5" t="s">
        <v>18</v>
      </c>
      <c r="B87" s="6" t="s">
        <v>222</v>
      </c>
      <c r="C87" s="163">
        <f>C16*0.03%</f>
        <v>0</v>
      </c>
    </row>
    <row r="88" spans="1:3" ht="16.5" thickBot="1">
      <c r="A88" s="5" t="s">
        <v>20</v>
      </c>
      <c r="B88" s="6" t="s">
        <v>22</v>
      </c>
      <c r="C88" s="163"/>
    </row>
    <row r="89" spans="1:3" ht="16.5" thickBot="1">
      <c r="A89" s="171" t="s">
        <v>36</v>
      </c>
      <c r="B89" s="172"/>
      <c r="C89" s="163">
        <f>SUM(C83:C88)</f>
        <v>0</v>
      </c>
    </row>
    <row r="92" spans="1:3">
      <c r="A92" s="174" t="s">
        <v>51</v>
      </c>
      <c r="B92" s="174"/>
      <c r="C92" s="174"/>
    </row>
    <row r="93" spans="1:3" ht="16.5" thickBot="1">
      <c r="A93" s="2"/>
    </row>
    <row r="94" spans="1:3" ht="16.5" thickBot="1">
      <c r="A94" s="3" t="s">
        <v>52</v>
      </c>
      <c r="B94" s="4" t="s">
        <v>53</v>
      </c>
      <c r="C94" s="4" t="s">
        <v>12</v>
      </c>
    </row>
    <row r="95" spans="1:3" ht="16.5" thickBot="1">
      <c r="A95" s="5" t="s">
        <v>13</v>
      </c>
      <c r="B95" s="6" t="s">
        <v>69</v>
      </c>
      <c r="C95" s="7"/>
    </row>
    <row r="96" spans="1:3" ht="16.5" thickBot="1">
      <c r="A96" s="171" t="s">
        <v>1</v>
      </c>
      <c r="B96" s="172"/>
      <c r="C96" s="7"/>
    </row>
    <row r="99" spans="1:3">
      <c r="A99" s="174" t="s">
        <v>54</v>
      </c>
      <c r="B99" s="174"/>
      <c r="C99" s="174"/>
    </row>
    <row r="100" spans="1:3" ht="16.5" thickBot="1">
      <c r="A100" s="2"/>
    </row>
    <row r="101" spans="1:3" ht="16.5" thickBot="1">
      <c r="A101" s="3">
        <v>4</v>
      </c>
      <c r="B101" s="4" t="s">
        <v>55</v>
      </c>
      <c r="C101" s="4" t="s">
        <v>12</v>
      </c>
    </row>
    <row r="102" spans="1:3" ht="16.5" thickBot="1">
      <c r="A102" s="5" t="s">
        <v>48</v>
      </c>
      <c r="B102" s="6" t="s">
        <v>49</v>
      </c>
      <c r="C102" s="167">
        <f>C89</f>
        <v>0</v>
      </c>
    </row>
    <row r="103" spans="1:3" ht="16.5" thickBot="1">
      <c r="A103" s="5" t="s">
        <v>52</v>
      </c>
      <c r="B103" s="6" t="s">
        <v>53</v>
      </c>
      <c r="C103" s="168"/>
    </row>
    <row r="104" spans="1:3" ht="16.5" thickBot="1">
      <c r="A104" s="171" t="s">
        <v>1</v>
      </c>
      <c r="B104" s="172"/>
      <c r="C104" s="167">
        <f>C102+C103</f>
        <v>0</v>
      </c>
    </row>
    <row r="107" spans="1:3">
      <c r="A107" s="173" t="s">
        <v>56</v>
      </c>
      <c r="B107" s="173"/>
      <c r="C107" s="173"/>
    </row>
    <row r="108" spans="1:3" ht="16.5" thickBot="1"/>
    <row r="109" spans="1:3" ht="16.5" thickBot="1">
      <c r="A109" s="3">
        <v>5</v>
      </c>
      <c r="B109" s="10" t="s">
        <v>5</v>
      </c>
      <c r="C109" s="4" t="s">
        <v>12</v>
      </c>
    </row>
    <row r="110" spans="1:3" ht="16.5" thickBot="1">
      <c r="A110" s="5" t="s">
        <v>13</v>
      </c>
      <c r="B110" s="6" t="s">
        <v>57</v>
      </c>
      <c r="C110" s="163">
        <v>0</v>
      </c>
    </row>
    <row r="111" spans="1:3" ht="16.5" thickBot="1">
      <c r="A111" s="5" t="s">
        <v>14</v>
      </c>
      <c r="B111" s="6" t="s">
        <v>58</v>
      </c>
      <c r="C111" s="163">
        <v>0</v>
      </c>
    </row>
    <row r="112" spans="1:3" ht="16.5" thickBot="1">
      <c r="A112" s="5" t="s">
        <v>15</v>
      </c>
      <c r="B112" s="6" t="s">
        <v>59</v>
      </c>
      <c r="C112" s="163">
        <v>0</v>
      </c>
    </row>
    <row r="113" spans="1:7" ht="16.5" thickBot="1">
      <c r="A113" s="5" t="s">
        <v>17</v>
      </c>
      <c r="B113" s="6" t="s">
        <v>22</v>
      </c>
      <c r="C113" s="163"/>
      <c r="G113" s="153"/>
    </row>
    <row r="114" spans="1:7" ht="16.5" thickBot="1">
      <c r="A114" s="171" t="s">
        <v>36</v>
      </c>
      <c r="B114" s="172"/>
      <c r="C114" s="164">
        <f>SUM(C110:C111)</f>
        <v>0</v>
      </c>
    </row>
    <row r="116" spans="1:7">
      <c r="A116" s="173" t="s">
        <v>73</v>
      </c>
      <c r="B116" s="173"/>
      <c r="C116" s="17">
        <f>SUM(C16,C62,C74,C89, C114)</f>
        <v>0</v>
      </c>
    </row>
    <row r="118" spans="1:7">
      <c r="A118" s="173" t="s">
        <v>60</v>
      </c>
      <c r="B118" s="173"/>
      <c r="C118" s="173"/>
    </row>
    <row r="119" spans="1:7" ht="16.5" thickBot="1"/>
    <row r="120" spans="1:7" ht="16.5" thickBot="1">
      <c r="A120" s="3">
        <v>6</v>
      </c>
      <c r="B120" s="10" t="s">
        <v>6</v>
      </c>
      <c r="C120" s="4" t="s">
        <v>30</v>
      </c>
      <c r="D120" s="4" t="s">
        <v>12</v>
      </c>
    </row>
    <row r="121" spans="1:7" ht="16.5" thickBot="1">
      <c r="A121" s="5" t="s">
        <v>13</v>
      </c>
      <c r="B121" s="6" t="s">
        <v>226</v>
      </c>
      <c r="C121" s="15"/>
      <c r="D121" s="14">
        <f>C$116*C121</f>
        <v>0</v>
      </c>
    </row>
    <row r="122" spans="1:7" ht="16.5" thickBot="1">
      <c r="A122" s="5" t="s">
        <v>14</v>
      </c>
      <c r="B122" s="6" t="s">
        <v>227</v>
      </c>
      <c r="C122" s="15"/>
      <c r="D122" s="14"/>
      <c r="E122" s="11">
        <f>(C116+D121)*6%</f>
        <v>0</v>
      </c>
    </row>
    <row r="123" spans="1:7" ht="16.5" thickBot="1">
      <c r="A123" s="5" t="s">
        <v>15</v>
      </c>
      <c r="B123" s="6" t="s">
        <v>8</v>
      </c>
      <c r="C123" s="7"/>
      <c r="D123" s="7"/>
    </row>
    <row r="124" spans="1:7" ht="16.5" thickBot="1">
      <c r="A124" s="5" t="s">
        <v>232</v>
      </c>
      <c r="B124" s="6" t="s">
        <v>70</v>
      </c>
      <c r="C124" s="8">
        <v>0.05</v>
      </c>
      <c r="D124" s="14"/>
    </row>
    <row r="125" spans="1:7" ht="16.5" thickBot="1">
      <c r="A125" s="5" t="s">
        <v>233</v>
      </c>
      <c r="B125" s="6" t="s">
        <v>71</v>
      </c>
      <c r="C125" s="8">
        <v>0.03</v>
      </c>
      <c r="D125" s="14"/>
    </row>
    <row r="126" spans="1:7" ht="16.5" thickBot="1">
      <c r="A126" s="5" t="s">
        <v>234</v>
      </c>
      <c r="B126" s="6" t="s">
        <v>72</v>
      </c>
      <c r="C126" s="8">
        <v>6.4999999999999997E-3</v>
      </c>
      <c r="D126" s="14"/>
    </row>
    <row r="127" spans="1:7" ht="16.5" thickBot="1">
      <c r="A127" s="171" t="s">
        <v>36</v>
      </c>
      <c r="B127" s="172"/>
      <c r="C127" s="7"/>
      <c r="D127" s="14"/>
    </row>
    <row r="128" spans="1:7" s="153" customFormat="1">
      <c r="A128" s="153" t="s">
        <v>228</v>
      </c>
    </row>
    <row r="129" spans="1:3" s="153" customFormat="1">
      <c r="A129" s="153" t="s">
        <v>229</v>
      </c>
    </row>
    <row r="130" spans="1:3" s="153" customFormat="1"/>
    <row r="131" spans="1:3">
      <c r="A131" s="173" t="s">
        <v>61</v>
      </c>
      <c r="B131" s="173"/>
      <c r="C131" s="173"/>
    </row>
    <row r="132" spans="1:3" ht="16.5" thickBot="1"/>
    <row r="133" spans="1:3" ht="16.5" thickBot="1">
      <c r="A133" s="3"/>
      <c r="B133" s="4" t="s">
        <v>62</v>
      </c>
      <c r="C133" s="4" t="s">
        <v>12</v>
      </c>
    </row>
    <row r="134" spans="1:3" ht="16.5" thickBot="1">
      <c r="A134" s="12" t="s">
        <v>13</v>
      </c>
      <c r="B134" s="6" t="s">
        <v>10</v>
      </c>
      <c r="C134" s="16">
        <f>SUM(C16)</f>
        <v>0</v>
      </c>
    </row>
    <row r="135" spans="1:3" ht="16.5" thickBot="1">
      <c r="A135" s="12" t="s">
        <v>14</v>
      </c>
      <c r="B135" s="6" t="s">
        <v>23</v>
      </c>
      <c r="C135" s="16">
        <f>SUM(C26,D40,C53)</f>
        <v>0</v>
      </c>
    </row>
    <row r="136" spans="1:3" ht="16.5" thickBot="1">
      <c r="A136" s="12" t="s">
        <v>15</v>
      </c>
      <c r="B136" s="6" t="s">
        <v>44</v>
      </c>
      <c r="C136" s="16">
        <f>SUM(C74)</f>
        <v>0</v>
      </c>
    </row>
    <row r="137" spans="1:3" ht="16.5" thickBot="1">
      <c r="A137" s="12" t="s">
        <v>17</v>
      </c>
      <c r="B137" s="6" t="s">
        <v>46</v>
      </c>
      <c r="C137" s="16">
        <f>SUM(C89)</f>
        <v>0</v>
      </c>
    </row>
    <row r="138" spans="1:3" ht="16.5" thickBot="1">
      <c r="A138" s="12" t="s">
        <v>18</v>
      </c>
      <c r="B138" s="6" t="s">
        <v>56</v>
      </c>
      <c r="C138" s="16">
        <f>SUM(C114)</f>
        <v>0</v>
      </c>
    </row>
    <row r="139" spans="1:3" ht="16.5" thickBot="1">
      <c r="A139" s="171" t="s">
        <v>63</v>
      </c>
      <c r="B139" s="172"/>
      <c r="C139" s="6"/>
    </row>
    <row r="140" spans="1:3" ht="16.5" thickBot="1">
      <c r="A140" s="12" t="s">
        <v>20</v>
      </c>
      <c r="B140" s="6" t="s">
        <v>64</v>
      </c>
      <c r="C140" s="16">
        <f>D127</f>
        <v>0</v>
      </c>
    </row>
    <row r="141" spans="1:3" ht="16.5" thickBot="1">
      <c r="A141" s="171" t="s">
        <v>65</v>
      </c>
      <c r="B141" s="172"/>
      <c r="C141" s="154">
        <f>SUM(C134:C140)</f>
        <v>0</v>
      </c>
    </row>
    <row r="143" spans="1:3">
      <c r="C143" s="155">
        <f>C141*12</f>
        <v>0</v>
      </c>
    </row>
    <row r="144" spans="1:3">
      <c r="C144" s="155">
        <f>Dentista!C143</f>
        <v>0</v>
      </c>
    </row>
    <row r="145" spans="3:3">
      <c r="C145" s="155">
        <f>'Aux Saúde Bucal'!C143</f>
        <v>0</v>
      </c>
    </row>
    <row r="146" spans="3:3">
      <c r="C146" s="158">
        <f>SUM(C143:C145)</f>
        <v>0</v>
      </c>
    </row>
  </sheetData>
  <mergeCells count="31">
    <mergeCell ref="A6:C6"/>
    <mergeCell ref="A127:B127"/>
    <mergeCell ref="A3:D3"/>
    <mergeCell ref="A21:C21"/>
    <mergeCell ref="A40:B40"/>
    <mergeCell ref="A29:D29"/>
    <mergeCell ref="A139:B139"/>
    <mergeCell ref="A116:B116"/>
    <mergeCell ref="A74:B74"/>
    <mergeCell ref="A65:C65"/>
    <mergeCell ref="A16:B16"/>
    <mergeCell ref="A19:C19"/>
    <mergeCell ref="A92:C92"/>
    <mergeCell ref="A104:B104"/>
    <mergeCell ref="A99:C99"/>
    <mergeCell ref="A1:D1"/>
    <mergeCell ref="A2:D2"/>
    <mergeCell ref="A114:B114"/>
    <mergeCell ref="A107:C107"/>
    <mergeCell ref="A141:B141"/>
    <mergeCell ref="A131:C131"/>
    <mergeCell ref="A77:C77"/>
    <mergeCell ref="A89:B89"/>
    <mergeCell ref="A80:C80"/>
    <mergeCell ref="A118:C118"/>
    <mergeCell ref="A53:B53"/>
    <mergeCell ref="A46:C46"/>
    <mergeCell ref="A62:B62"/>
    <mergeCell ref="A56:C56"/>
    <mergeCell ref="A26:B26"/>
    <mergeCell ref="A96:B9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EZ143"/>
  <sheetViews>
    <sheetView showGridLines="0" zoomScale="115" zoomScaleNormal="115" workbookViewId="0">
      <selection activeCell="A18" sqref="A18"/>
    </sheetView>
  </sheetViews>
  <sheetFormatPr defaultRowHeight="15.75"/>
  <cols>
    <col min="1" max="1" width="9.140625" style="11"/>
    <col min="2" max="2" width="72.140625" style="11" customWidth="1"/>
    <col min="3" max="3" width="18" style="11" customWidth="1"/>
    <col min="4" max="4" width="14.28515625" style="11" customWidth="1"/>
    <col min="5" max="5" width="12.7109375" style="11" customWidth="1"/>
    <col min="6" max="6" width="12" style="11" customWidth="1"/>
    <col min="7" max="7" width="15.140625" style="11" customWidth="1"/>
    <col min="8" max="16384" width="9.140625" style="11"/>
  </cols>
  <sheetData>
    <row r="1" spans="1:4" ht="23.25">
      <c r="A1" s="170" t="s">
        <v>66</v>
      </c>
      <c r="B1" s="170"/>
      <c r="C1" s="170"/>
      <c r="D1" s="170"/>
    </row>
    <row r="2" spans="1:4" ht="23.25">
      <c r="A2" s="170" t="s">
        <v>67</v>
      </c>
      <c r="B2" s="170"/>
      <c r="C2" s="170"/>
      <c r="D2" s="170"/>
    </row>
    <row r="3" spans="1:4">
      <c r="A3" s="176" t="s">
        <v>68</v>
      </c>
      <c r="B3" s="176"/>
      <c r="C3" s="176"/>
      <c r="D3" s="176"/>
    </row>
    <row r="6" spans="1:4">
      <c r="A6" s="175" t="s">
        <v>10</v>
      </c>
      <c r="B6" s="175"/>
      <c r="C6" s="175"/>
    </row>
    <row r="7" spans="1:4" ht="16.5" thickBot="1"/>
    <row r="8" spans="1:4" ht="16.5" thickBot="1">
      <c r="A8" s="3">
        <v>1</v>
      </c>
      <c r="B8" s="13" t="s">
        <v>11</v>
      </c>
      <c r="C8" s="13" t="s">
        <v>12</v>
      </c>
    </row>
    <row r="9" spans="1:4" ht="16.5" thickBot="1">
      <c r="A9" s="5" t="s">
        <v>13</v>
      </c>
      <c r="B9" s="6" t="s">
        <v>235</v>
      </c>
      <c r="C9" s="14"/>
    </row>
    <row r="10" spans="1:4" ht="16.5" thickBot="1">
      <c r="A10" s="5" t="s">
        <v>14</v>
      </c>
      <c r="B10" s="6" t="s">
        <v>238</v>
      </c>
      <c r="C10" s="14">
        <f>C9*30%</f>
        <v>0</v>
      </c>
    </row>
    <row r="11" spans="1:4" ht="16.5" thickBot="1">
      <c r="A11" s="5" t="s">
        <v>15</v>
      </c>
      <c r="B11" s="6" t="s">
        <v>16</v>
      </c>
      <c r="C11" s="14"/>
    </row>
    <row r="12" spans="1:4" ht="16.5" thickBot="1">
      <c r="A12" s="5" t="s">
        <v>17</v>
      </c>
      <c r="B12" s="6" t="s">
        <v>0</v>
      </c>
      <c r="C12" s="14"/>
    </row>
    <row r="13" spans="1:4" ht="16.5" thickBot="1">
      <c r="A13" s="5" t="s">
        <v>18</v>
      </c>
      <c r="B13" s="6" t="s">
        <v>19</v>
      </c>
      <c r="C13" s="14"/>
    </row>
    <row r="14" spans="1:4" ht="16.5" thickBot="1">
      <c r="A14" s="5"/>
      <c r="B14" s="6"/>
      <c r="C14" s="14"/>
    </row>
    <row r="15" spans="1:4" ht="16.5" thickBot="1">
      <c r="A15" s="5" t="s">
        <v>21</v>
      </c>
      <c r="B15" s="6" t="s">
        <v>22</v>
      </c>
      <c r="C15" s="14"/>
    </row>
    <row r="16" spans="1:4" ht="16.5" thickBot="1">
      <c r="A16" s="171" t="s">
        <v>1</v>
      </c>
      <c r="B16" s="172"/>
      <c r="C16" s="163">
        <f>SUM(C9,C10)</f>
        <v>0</v>
      </c>
    </row>
    <row r="17" spans="1:4">
      <c r="A17" s="11" t="s">
        <v>239</v>
      </c>
    </row>
    <row r="18" spans="1:4">
      <c r="A18" s="11" t="s">
        <v>242</v>
      </c>
    </row>
    <row r="19" spans="1:4">
      <c r="A19" s="173" t="s">
        <v>23</v>
      </c>
      <c r="B19" s="173"/>
      <c r="C19" s="173"/>
    </row>
    <row r="20" spans="1:4">
      <c r="A20" s="2"/>
    </row>
    <row r="21" spans="1:4">
      <c r="A21" s="174" t="s">
        <v>24</v>
      </c>
      <c r="B21" s="174"/>
      <c r="C21" s="174"/>
    </row>
    <row r="22" spans="1:4" ht="16.5" thickBot="1"/>
    <row r="23" spans="1:4" ht="16.5" thickBot="1">
      <c r="A23" s="3" t="s">
        <v>25</v>
      </c>
      <c r="B23" s="13" t="s">
        <v>26</v>
      </c>
      <c r="C23" s="13" t="s">
        <v>12</v>
      </c>
    </row>
    <row r="24" spans="1:4" ht="16.5" thickBot="1">
      <c r="A24" s="5" t="s">
        <v>13</v>
      </c>
      <c r="B24" s="6" t="s">
        <v>75</v>
      </c>
      <c r="C24" s="14">
        <f>C$16*8.33%</f>
        <v>0</v>
      </c>
    </row>
    <row r="25" spans="1:4" ht="16.5" thickBot="1">
      <c r="A25" s="5" t="s">
        <v>14</v>
      </c>
      <c r="B25" s="6" t="s">
        <v>76</v>
      </c>
      <c r="C25" s="14">
        <f>C$16*12.1%</f>
        <v>0</v>
      </c>
    </row>
    <row r="26" spans="1:4" ht="16.5" thickBot="1">
      <c r="A26" s="171" t="s">
        <v>1</v>
      </c>
      <c r="B26" s="172"/>
      <c r="C26" s="163">
        <f>SUM(C24:C25)</f>
        <v>0</v>
      </c>
    </row>
    <row r="29" spans="1:4" ht="32.25" customHeight="1">
      <c r="A29" s="177" t="s">
        <v>27</v>
      </c>
      <c r="B29" s="177"/>
      <c r="C29" s="177"/>
      <c r="D29" s="177"/>
    </row>
    <row r="30" spans="1:4" ht="16.5" thickBot="1"/>
    <row r="31" spans="1:4" ht="16.5" thickBot="1">
      <c r="A31" s="3" t="s">
        <v>28</v>
      </c>
      <c r="B31" s="13" t="s">
        <v>29</v>
      </c>
      <c r="C31" s="13" t="s">
        <v>30</v>
      </c>
      <c r="D31" s="13" t="s">
        <v>12</v>
      </c>
    </row>
    <row r="32" spans="1:4" ht="16.5" thickBot="1">
      <c r="A32" s="5" t="s">
        <v>13</v>
      </c>
      <c r="B32" s="6" t="s">
        <v>31</v>
      </c>
      <c r="C32" s="8">
        <v>0.2</v>
      </c>
      <c r="D32" s="14">
        <f>20%*(C$16+C$26)</f>
        <v>0</v>
      </c>
    </row>
    <row r="33" spans="1:1020 1025:2044 2049:3068 3073:4092 4097:5116 5121:6140 6145:7164 7169:8188 8193:9212 9217:10236 10241:11260 11265:12284 12289:13308 13313:14332 14337:15356 15361:16380" ht="16.5" thickBot="1">
      <c r="A33" s="5" t="s">
        <v>14</v>
      </c>
      <c r="B33" s="6" t="s">
        <v>32</v>
      </c>
      <c r="C33" s="8">
        <v>2.5000000000000001E-2</v>
      </c>
      <c r="D33" s="14">
        <f>2.5%*(C$16+C$26)</f>
        <v>0</v>
      </c>
    </row>
    <row r="34" spans="1:1020 1025:2044 2049:3068 3073:4092 4097:5116 5121:6140 6145:7164 7169:8188 8193:9212 9217:10236 10241:11260 11265:12284 12289:13308 13313:14332 14337:15356 15361:16380" ht="16.5" thickBot="1">
      <c r="A34" s="5" t="s">
        <v>15</v>
      </c>
      <c r="B34" s="6" t="s">
        <v>230</v>
      </c>
      <c r="C34" s="15">
        <v>0.02</v>
      </c>
      <c r="D34" s="14">
        <f>2%*(C$16+C$26)</f>
        <v>0</v>
      </c>
    </row>
    <row r="35" spans="1:1020 1025:2044 2049:3068 3073:4092 4097:5116 5121:6140 6145:7164 7169:8188 8193:9212 9217:10236 10241:11260 11265:12284 12289:13308 13313:14332 14337:15356 15361:16380" ht="16.5" thickBot="1">
      <c r="A35" s="5" t="s">
        <v>17</v>
      </c>
      <c r="B35" s="6" t="s">
        <v>33</v>
      </c>
      <c r="C35" s="8">
        <v>1.4999999999999999E-2</v>
      </c>
      <c r="D35" s="14">
        <f>1.5%*(C$16+C$26)</f>
        <v>0</v>
      </c>
    </row>
    <row r="36" spans="1:1020 1025:2044 2049:3068 3073:4092 4097:5116 5121:6140 6145:7164 7169:8188 8193:9212 9217:10236 10241:11260 11265:12284 12289:13308 13313:14332 14337:15356 15361:16380" ht="16.5" thickBot="1">
      <c r="A36" s="5" t="s">
        <v>18</v>
      </c>
      <c r="B36" s="6" t="s">
        <v>34</v>
      </c>
      <c r="C36" s="8">
        <v>0.01</v>
      </c>
      <c r="D36" s="14">
        <f>1%*(C$16+C$26)</f>
        <v>0</v>
      </c>
    </row>
    <row r="37" spans="1:1020 1025:2044 2049:3068 3073:4092 4097:5116 5121:6140 6145:7164 7169:8188 8193:9212 9217:10236 10241:11260 11265:12284 12289:13308 13313:14332 14337:15356 15361:16380" ht="16.5" thickBot="1">
      <c r="A37" s="5" t="s">
        <v>20</v>
      </c>
      <c r="B37" s="6" t="s">
        <v>2</v>
      </c>
      <c r="C37" s="8">
        <v>6.0000000000000001E-3</v>
      </c>
      <c r="D37" s="14">
        <f>0.6%*(C$16+C$26)</f>
        <v>0</v>
      </c>
    </row>
    <row r="38" spans="1:1020 1025:2044 2049:3068 3073:4092 4097:5116 5121:6140 6145:7164 7169:8188 8193:9212 9217:10236 10241:11260 11265:12284 12289:13308 13313:14332 14337:15356 15361:16380" ht="16.5" thickBot="1">
      <c r="A38" s="5" t="s">
        <v>21</v>
      </c>
      <c r="B38" s="6" t="s">
        <v>3</v>
      </c>
      <c r="C38" s="8">
        <v>2E-3</v>
      </c>
      <c r="D38" s="14">
        <f>0.2%*(C$16+C$26)</f>
        <v>0</v>
      </c>
    </row>
    <row r="39" spans="1:1020 1025:2044 2049:3068 3073:4092 4097:5116 5121:6140 6145:7164 7169:8188 8193:9212 9217:10236 10241:11260 11265:12284 12289:13308 13313:14332 14337:15356 15361:16380" ht="16.5" thickBot="1">
      <c r="A39" s="5" t="s">
        <v>35</v>
      </c>
      <c r="B39" s="6" t="s">
        <v>4</v>
      </c>
      <c r="C39" s="8">
        <v>0.08</v>
      </c>
      <c r="D39" s="14">
        <f>8%*(C$16+C$26)</f>
        <v>0</v>
      </c>
    </row>
    <row r="40" spans="1:1020 1025:2044 2049:3068 3073:4092 4097:5116 5121:6140 6145:7164 7169:8188 8193:9212 9217:10236 10241:11260 11265:12284 12289:13308 13313:14332 14337:15356 15361:16380" ht="16.5" thickBot="1">
      <c r="A40" s="171" t="s">
        <v>36</v>
      </c>
      <c r="B40" s="172"/>
      <c r="C40" s="8">
        <f>SUM(C32:C39)</f>
        <v>0.35800000000000004</v>
      </c>
      <c r="D40" s="163">
        <f>SUM(D32:D39)</f>
        <v>0</v>
      </c>
    </row>
    <row r="41" spans="1:1020 1025:2044 2049:3068 3073:4092 4097:5116 5121:6140 6145:7164 7169:8188 8193:9212 9217:10236 10241:11260 11265:12284 12289:13308 13313:14332 14337:15356 15361:16380" s="153" customFormat="1">
      <c r="A41" s="150" t="s">
        <v>196</v>
      </c>
      <c r="B41" s="147"/>
      <c r="C41" s="159"/>
      <c r="D41" s="160"/>
      <c r="I41" s="150"/>
      <c r="J41" s="147"/>
      <c r="K41" s="159"/>
      <c r="L41" s="160"/>
      <c r="Q41" s="150" t="s">
        <v>196</v>
      </c>
      <c r="R41" s="147"/>
      <c r="S41" s="159"/>
      <c r="T41" s="160"/>
      <c r="Y41" s="150" t="s">
        <v>196</v>
      </c>
      <c r="Z41" s="147"/>
      <c r="AA41" s="159"/>
      <c r="AB41" s="160"/>
      <c r="AG41" s="150" t="s">
        <v>196</v>
      </c>
      <c r="AH41" s="147"/>
      <c r="AI41" s="159"/>
      <c r="AJ41" s="160"/>
      <c r="AO41" s="150" t="s">
        <v>196</v>
      </c>
      <c r="AP41" s="147"/>
      <c r="AQ41" s="159"/>
      <c r="AR41" s="160"/>
      <c r="AW41" s="150" t="s">
        <v>196</v>
      </c>
      <c r="AX41" s="147"/>
      <c r="AY41" s="159"/>
      <c r="AZ41" s="160"/>
      <c r="BE41" s="150" t="s">
        <v>196</v>
      </c>
      <c r="BF41" s="147"/>
      <c r="BG41" s="159"/>
      <c r="BH41" s="160"/>
      <c r="BM41" s="150" t="s">
        <v>196</v>
      </c>
      <c r="BN41" s="147"/>
      <c r="BO41" s="159"/>
      <c r="BP41" s="160"/>
      <c r="BU41" s="150" t="s">
        <v>196</v>
      </c>
      <c r="BV41" s="147"/>
      <c r="BW41" s="159"/>
      <c r="BX41" s="160"/>
      <c r="CC41" s="150" t="s">
        <v>196</v>
      </c>
      <c r="CD41" s="147"/>
      <c r="CE41" s="159"/>
      <c r="CF41" s="160"/>
      <c r="CK41" s="150" t="s">
        <v>196</v>
      </c>
      <c r="CL41" s="147"/>
      <c r="CM41" s="159"/>
      <c r="CN41" s="160"/>
      <c r="CS41" s="150" t="s">
        <v>196</v>
      </c>
      <c r="CT41" s="147"/>
      <c r="CU41" s="159"/>
      <c r="CV41" s="160"/>
      <c r="DA41" s="150" t="s">
        <v>196</v>
      </c>
      <c r="DB41" s="147"/>
      <c r="DC41" s="159"/>
      <c r="DD41" s="160"/>
      <c r="DI41" s="150" t="s">
        <v>196</v>
      </c>
      <c r="DJ41" s="147"/>
      <c r="DK41" s="159"/>
      <c r="DL41" s="160"/>
      <c r="DQ41" s="150" t="s">
        <v>196</v>
      </c>
      <c r="DR41" s="147"/>
      <c r="DS41" s="159"/>
      <c r="DT41" s="160"/>
      <c r="DY41" s="150" t="s">
        <v>196</v>
      </c>
      <c r="DZ41" s="147"/>
      <c r="EA41" s="159"/>
      <c r="EB41" s="160"/>
      <c r="EG41" s="150" t="s">
        <v>196</v>
      </c>
      <c r="EH41" s="147"/>
      <c r="EI41" s="159"/>
      <c r="EJ41" s="160"/>
      <c r="EO41" s="150" t="s">
        <v>196</v>
      </c>
      <c r="EP41" s="147"/>
      <c r="EQ41" s="159"/>
      <c r="ER41" s="160"/>
      <c r="EW41" s="150" t="s">
        <v>196</v>
      </c>
      <c r="EX41" s="147"/>
      <c r="EY41" s="159"/>
      <c r="EZ41" s="160"/>
      <c r="FE41" s="150" t="s">
        <v>196</v>
      </c>
      <c r="FF41" s="147"/>
      <c r="FG41" s="159"/>
      <c r="FH41" s="160"/>
      <c r="FM41" s="150" t="s">
        <v>196</v>
      </c>
      <c r="FN41" s="147"/>
      <c r="FO41" s="159"/>
      <c r="FP41" s="160"/>
      <c r="FU41" s="150" t="s">
        <v>196</v>
      </c>
      <c r="FV41" s="147"/>
      <c r="FW41" s="159"/>
      <c r="FX41" s="160"/>
      <c r="GC41" s="150" t="s">
        <v>196</v>
      </c>
      <c r="GD41" s="147"/>
      <c r="GE41" s="159"/>
      <c r="GF41" s="160"/>
      <c r="GK41" s="150" t="s">
        <v>196</v>
      </c>
      <c r="GL41" s="147"/>
      <c r="GM41" s="159"/>
      <c r="GN41" s="160"/>
      <c r="GS41" s="150" t="s">
        <v>196</v>
      </c>
      <c r="GT41" s="147"/>
      <c r="GU41" s="159"/>
      <c r="GV41" s="160"/>
      <c r="HA41" s="150" t="s">
        <v>196</v>
      </c>
      <c r="HB41" s="147"/>
      <c r="HC41" s="159"/>
      <c r="HD41" s="160"/>
      <c r="HI41" s="150" t="s">
        <v>196</v>
      </c>
      <c r="HJ41" s="147"/>
      <c r="HK41" s="159"/>
      <c r="HL41" s="160"/>
      <c r="HQ41" s="150" t="s">
        <v>196</v>
      </c>
      <c r="HR41" s="147"/>
      <c r="HS41" s="159"/>
      <c r="HT41" s="160"/>
      <c r="HY41" s="150" t="s">
        <v>196</v>
      </c>
      <c r="HZ41" s="147"/>
      <c r="IA41" s="159"/>
      <c r="IB41" s="160"/>
      <c r="IG41" s="150" t="s">
        <v>196</v>
      </c>
      <c r="IH41" s="147"/>
      <c r="II41" s="159"/>
      <c r="IJ41" s="160"/>
      <c r="IO41" s="150" t="s">
        <v>196</v>
      </c>
      <c r="IP41" s="147"/>
      <c r="IQ41" s="159"/>
      <c r="IR41" s="160"/>
      <c r="IW41" s="150" t="s">
        <v>196</v>
      </c>
      <c r="IX41" s="147"/>
      <c r="IY41" s="159"/>
      <c r="IZ41" s="160"/>
      <c r="JE41" s="150" t="s">
        <v>196</v>
      </c>
      <c r="JF41" s="147"/>
      <c r="JG41" s="159"/>
      <c r="JH41" s="160"/>
      <c r="JM41" s="150" t="s">
        <v>196</v>
      </c>
      <c r="JN41" s="147"/>
      <c r="JO41" s="159"/>
      <c r="JP41" s="160"/>
      <c r="JU41" s="150" t="s">
        <v>196</v>
      </c>
      <c r="JV41" s="147"/>
      <c r="JW41" s="159"/>
      <c r="JX41" s="160"/>
      <c r="KC41" s="150" t="s">
        <v>196</v>
      </c>
      <c r="KD41" s="147"/>
      <c r="KE41" s="159"/>
      <c r="KF41" s="160"/>
      <c r="KK41" s="150" t="s">
        <v>196</v>
      </c>
      <c r="KL41" s="147"/>
      <c r="KM41" s="159"/>
      <c r="KN41" s="160"/>
      <c r="KS41" s="150" t="s">
        <v>196</v>
      </c>
      <c r="KT41" s="147"/>
      <c r="KU41" s="159"/>
      <c r="KV41" s="160"/>
      <c r="LA41" s="150" t="s">
        <v>196</v>
      </c>
      <c r="LB41" s="147"/>
      <c r="LC41" s="159"/>
      <c r="LD41" s="160"/>
      <c r="LI41" s="150" t="s">
        <v>196</v>
      </c>
      <c r="LJ41" s="147"/>
      <c r="LK41" s="159"/>
      <c r="LL41" s="160"/>
      <c r="LQ41" s="150" t="s">
        <v>196</v>
      </c>
      <c r="LR41" s="147"/>
      <c r="LS41" s="159"/>
      <c r="LT41" s="160"/>
      <c r="LY41" s="150" t="s">
        <v>196</v>
      </c>
      <c r="LZ41" s="147"/>
      <c r="MA41" s="159"/>
      <c r="MB41" s="160"/>
      <c r="MG41" s="150" t="s">
        <v>196</v>
      </c>
      <c r="MH41" s="147"/>
      <c r="MI41" s="159"/>
      <c r="MJ41" s="160"/>
      <c r="MO41" s="150" t="s">
        <v>196</v>
      </c>
      <c r="MP41" s="147"/>
      <c r="MQ41" s="159"/>
      <c r="MR41" s="160"/>
      <c r="MW41" s="150" t="s">
        <v>196</v>
      </c>
      <c r="MX41" s="147"/>
      <c r="MY41" s="159"/>
      <c r="MZ41" s="160"/>
      <c r="NE41" s="150" t="s">
        <v>196</v>
      </c>
      <c r="NF41" s="147"/>
      <c r="NG41" s="159"/>
      <c r="NH41" s="160"/>
      <c r="NM41" s="150" t="s">
        <v>196</v>
      </c>
      <c r="NN41" s="147"/>
      <c r="NO41" s="159"/>
      <c r="NP41" s="160"/>
      <c r="NU41" s="150" t="s">
        <v>196</v>
      </c>
      <c r="NV41" s="147"/>
      <c r="NW41" s="159"/>
      <c r="NX41" s="160"/>
      <c r="OC41" s="150" t="s">
        <v>196</v>
      </c>
      <c r="OD41" s="147"/>
      <c r="OE41" s="159"/>
      <c r="OF41" s="160"/>
      <c r="OK41" s="150" t="s">
        <v>196</v>
      </c>
      <c r="OL41" s="147"/>
      <c r="OM41" s="159"/>
      <c r="ON41" s="160"/>
      <c r="OS41" s="150" t="s">
        <v>196</v>
      </c>
      <c r="OT41" s="147"/>
      <c r="OU41" s="159"/>
      <c r="OV41" s="160"/>
      <c r="PA41" s="150" t="s">
        <v>196</v>
      </c>
      <c r="PB41" s="147"/>
      <c r="PC41" s="159"/>
      <c r="PD41" s="160"/>
      <c r="PI41" s="150" t="s">
        <v>196</v>
      </c>
      <c r="PJ41" s="147"/>
      <c r="PK41" s="159"/>
      <c r="PL41" s="160"/>
      <c r="PQ41" s="150" t="s">
        <v>196</v>
      </c>
      <c r="PR41" s="147"/>
      <c r="PS41" s="159"/>
      <c r="PT41" s="160"/>
      <c r="PY41" s="150" t="s">
        <v>196</v>
      </c>
      <c r="PZ41" s="147"/>
      <c r="QA41" s="159"/>
      <c r="QB41" s="160"/>
      <c r="QG41" s="150" t="s">
        <v>196</v>
      </c>
      <c r="QH41" s="147"/>
      <c r="QI41" s="159"/>
      <c r="QJ41" s="160"/>
      <c r="QO41" s="150" t="s">
        <v>196</v>
      </c>
      <c r="QP41" s="147"/>
      <c r="QQ41" s="159"/>
      <c r="QR41" s="160"/>
      <c r="QW41" s="150" t="s">
        <v>196</v>
      </c>
      <c r="QX41" s="147"/>
      <c r="QY41" s="159"/>
      <c r="QZ41" s="160"/>
      <c r="RE41" s="150" t="s">
        <v>196</v>
      </c>
      <c r="RF41" s="147"/>
      <c r="RG41" s="159"/>
      <c r="RH41" s="160"/>
      <c r="RM41" s="150" t="s">
        <v>196</v>
      </c>
      <c r="RN41" s="147"/>
      <c r="RO41" s="159"/>
      <c r="RP41" s="160"/>
      <c r="RU41" s="150" t="s">
        <v>196</v>
      </c>
      <c r="RV41" s="147"/>
      <c r="RW41" s="159"/>
      <c r="RX41" s="160"/>
      <c r="SC41" s="150" t="s">
        <v>196</v>
      </c>
      <c r="SD41" s="147"/>
      <c r="SE41" s="159"/>
      <c r="SF41" s="160"/>
      <c r="SK41" s="150" t="s">
        <v>196</v>
      </c>
      <c r="SL41" s="147"/>
      <c r="SM41" s="159"/>
      <c r="SN41" s="160"/>
      <c r="SS41" s="150" t="s">
        <v>196</v>
      </c>
      <c r="ST41" s="147"/>
      <c r="SU41" s="159"/>
      <c r="SV41" s="160"/>
      <c r="TA41" s="150" t="s">
        <v>196</v>
      </c>
      <c r="TB41" s="147"/>
      <c r="TC41" s="159"/>
      <c r="TD41" s="160"/>
      <c r="TI41" s="150" t="s">
        <v>196</v>
      </c>
      <c r="TJ41" s="147"/>
      <c r="TK41" s="159"/>
      <c r="TL41" s="160"/>
      <c r="TQ41" s="150" t="s">
        <v>196</v>
      </c>
      <c r="TR41" s="147"/>
      <c r="TS41" s="159"/>
      <c r="TT41" s="160"/>
      <c r="TY41" s="150" t="s">
        <v>196</v>
      </c>
      <c r="TZ41" s="147"/>
      <c r="UA41" s="159"/>
      <c r="UB41" s="160"/>
      <c r="UG41" s="150" t="s">
        <v>196</v>
      </c>
      <c r="UH41" s="147"/>
      <c r="UI41" s="159"/>
      <c r="UJ41" s="160"/>
      <c r="UO41" s="150" t="s">
        <v>196</v>
      </c>
      <c r="UP41" s="147"/>
      <c r="UQ41" s="159"/>
      <c r="UR41" s="160"/>
      <c r="UW41" s="150" t="s">
        <v>196</v>
      </c>
      <c r="UX41" s="147"/>
      <c r="UY41" s="159"/>
      <c r="UZ41" s="160"/>
      <c r="VE41" s="150" t="s">
        <v>196</v>
      </c>
      <c r="VF41" s="147"/>
      <c r="VG41" s="159"/>
      <c r="VH41" s="160"/>
      <c r="VM41" s="150" t="s">
        <v>196</v>
      </c>
      <c r="VN41" s="147"/>
      <c r="VO41" s="159"/>
      <c r="VP41" s="160"/>
      <c r="VU41" s="150" t="s">
        <v>196</v>
      </c>
      <c r="VV41" s="147"/>
      <c r="VW41" s="159"/>
      <c r="VX41" s="160"/>
      <c r="WC41" s="150" t="s">
        <v>196</v>
      </c>
      <c r="WD41" s="147"/>
      <c r="WE41" s="159"/>
      <c r="WF41" s="160"/>
      <c r="WK41" s="150" t="s">
        <v>196</v>
      </c>
      <c r="WL41" s="147"/>
      <c r="WM41" s="159"/>
      <c r="WN41" s="160"/>
      <c r="WS41" s="150" t="s">
        <v>196</v>
      </c>
      <c r="WT41" s="147"/>
      <c r="WU41" s="159"/>
      <c r="WV41" s="160"/>
      <c r="XA41" s="150" t="s">
        <v>196</v>
      </c>
      <c r="XB41" s="147"/>
      <c r="XC41" s="159"/>
      <c r="XD41" s="160"/>
      <c r="XI41" s="150" t="s">
        <v>196</v>
      </c>
      <c r="XJ41" s="147"/>
      <c r="XK41" s="159"/>
      <c r="XL41" s="160"/>
      <c r="XQ41" s="150" t="s">
        <v>196</v>
      </c>
      <c r="XR41" s="147"/>
      <c r="XS41" s="159"/>
      <c r="XT41" s="160"/>
      <c r="XY41" s="150" t="s">
        <v>196</v>
      </c>
      <c r="XZ41" s="147"/>
      <c r="YA41" s="159"/>
      <c r="YB41" s="160"/>
      <c r="YG41" s="150" t="s">
        <v>196</v>
      </c>
      <c r="YH41" s="147"/>
      <c r="YI41" s="159"/>
      <c r="YJ41" s="160"/>
      <c r="YO41" s="150" t="s">
        <v>196</v>
      </c>
      <c r="YP41" s="147"/>
      <c r="YQ41" s="159"/>
      <c r="YR41" s="160"/>
      <c r="YW41" s="150" t="s">
        <v>196</v>
      </c>
      <c r="YX41" s="147"/>
      <c r="YY41" s="159"/>
      <c r="YZ41" s="160"/>
      <c r="ZE41" s="150" t="s">
        <v>196</v>
      </c>
      <c r="ZF41" s="147"/>
      <c r="ZG41" s="159"/>
      <c r="ZH41" s="160"/>
      <c r="ZM41" s="150" t="s">
        <v>196</v>
      </c>
      <c r="ZN41" s="147"/>
      <c r="ZO41" s="159"/>
      <c r="ZP41" s="160"/>
      <c r="ZU41" s="150" t="s">
        <v>196</v>
      </c>
      <c r="ZV41" s="147"/>
      <c r="ZW41" s="159"/>
      <c r="ZX41" s="160"/>
      <c r="AAC41" s="150" t="s">
        <v>196</v>
      </c>
      <c r="AAD41" s="147"/>
      <c r="AAE41" s="159"/>
      <c r="AAF41" s="160"/>
      <c r="AAK41" s="150" t="s">
        <v>196</v>
      </c>
      <c r="AAL41" s="147"/>
      <c r="AAM41" s="159"/>
      <c r="AAN41" s="160"/>
      <c r="AAS41" s="150" t="s">
        <v>196</v>
      </c>
      <c r="AAT41" s="147"/>
      <c r="AAU41" s="159"/>
      <c r="AAV41" s="160"/>
      <c r="ABA41" s="150" t="s">
        <v>196</v>
      </c>
      <c r="ABB41" s="147"/>
      <c r="ABC41" s="159"/>
      <c r="ABD41" s="160"/>
      <c r="ABI41" s="150" t="s">
        <v>196</v>
      </c>
      <c r="ABJ41" s="147"/>
      <c r="ABK41" s="159"/>
      <c r="ABL41" s="160"/>
      <c r="ABQ41" s="150" t="s">
        <v>196</v>
      </c>
      <c r="ABR41" s="147"/>
      <c r="ABS41" s="159"/>
      <c r="ABT41" s="160"/>
      <c r="ABY41" s="150" t="s">
        <v>196</v>
      </c>
      <c r="ABZ41" s="147"/>
      <c r="ACA41" s="159"/>
      <c r="ACB41" s="160"/>
      <c r="ACG41" s="150" t="s">
        <v>196</v>
      </c>
      <c r="ACH41" s="147"/>
      <c r="ACI41" s="159"/>
      <c r="ACJ41" s="160"/>
      <c r="ACO41" s="150" t="s">
        <v>196</v>
      </c>
      <c r="ACP41" s="147"/>
      <c r="ACQ41" s="159"/>
      <c r="ACR41" s="160"/>
      <c r="ACW41" s="150" t="s">
        <v>196</v>
      </c>
      <c r="ACX41" s="147"/>
      <c r="ACY41" s="159"/>
      <c r="ACZ41" s="160"/>
      <c r="ADE41" s="150" t="s">
        <v>196</v>
      </c>
      <c r="ADF41" s="147"/>
      <c r="ADG41" s="159"/>
      <c r="ADH41" s="160"/>
      <c r="ADM41" s="150" t="s">
        <v>196</v>
      </c>
      <c r="ADN41" s="147"/>
      <c r="ADO41" s="159"/>
      <c r="ADP41" s="160"/>
      <c r="ADU41" s="150" t="s">
        <v>196</v>
      </c>
      <c r="ADV41" s="147"/>
      <c r="ADW41" s="159"/>
      <c r="ADX41" s="160"/>
      <c r="AEC41" s="150" t="s">
        <v>196</v>
      </c>
      <c r="AED41" s="147"/>
      <c r="AEE41" s="159"/>
      <c r="AEF41" s="160"/>
      <c r="AEK41" s="150" t="s">
        <v>196</v>
      </c>
      <c r="AEL41" s="147"/>
      <c r="AEM41" s="159"/>
      <c r="AEN41" s="160"/>
      <c r="AES41" s="150" t="s">
        <v>196</v>
      </c>
      <c r="AET41" s="147"/>
      <c r="AEU41" s="159"/>
      <c r="AEV41" s="160"/>
      <c r="AFA41" s="150" t="s">
        <v>196</v>
      </c>
      <c r="AFB41" s="147"/>
      <c r="AFC41" s="159"/>
      <c r="AFD41" s="160"/>
      <c r="AFI41" s="150" t="s">
        <v>196</v>
      </c>
      <c r="AFJ41" s="147"/>
      <c r="AFK41" s="159"/>
      <c r="AFL41" s="160"/>
      <c r="AFQ41" s="150" t="s">
        <v>196</v>
      </c>
      <c r="AFR41" s="147"/>
      <c r="AFS41" s="159"/>
      <c r="AFT41" s="160"/>
      <c r="AFY41" s="150" t="s">
        <v>196</v>
      </c>
      <c r="AFZ41" s="147"/>
      <c r="AGA41" s="159"/>
      <c r="AGB41" s="160"/>
      <c r="AGG41" s="150" t="s">
        <v>196</v>
      </c>
      <c r="AGH41" s="147"/>
      <c r="AGI41" s="159"/>
      <c r="AGJ41" s="160"/>
      <c r="AGO41" s="150" t="s">
        <v>196</v>
      </c>
      <c r="AGP41" s="147"/>
      <c r="AGQ41" s="159"/>
      <c r="AGR41" s="160"/>
      <c r="AGW41" s="150" t="s">
        <v>196</v>
      </c>
      <c r="AGX41" s="147"/>
      <c r="AGY41" s="159"/>
      <c r="AGZ41" s="160"/>
      <c r="AHE41" s="150" t="s">
        <v>196</v>
      </c>
      <c r="AHF41" s="147"/>
      <c r="AHG41" s="159"/>
      <c r="AHH41" s="160"/>
      <c r="AHM41" s="150" t="s">
        <v>196</v>
      </c>
      <c r="AHN41" s="147"/>
      <c r="AHO41" s="159"/>
      <c r="AHP41" s="160"/>
      <c r="AHU41" s="150" t="s">
        <v>196</v>
      </c>
      <c r="AHV41" s="147"/>
      <c r="AHW41" s="159"/>
      <c r="AHX41" s="160"/>
      <c r="AIC41" s="150" t="s">
        <v>196</v>
      </c>
      <c r="AID41" s="147"/>
      <c r="AIE41" s="159"/>
      <c r="AIF41" s="160"/>
      <c r="AIK41" s="150" t="s">
        <v>196</v>
      </c>
      <c r="AIL41" s="147"/>
      <c r="AIM41" s="159"/>
      <c r="AIN41" s="160"/>
      <c r="AIS41" s="150" t="s">
        <v>196</v>
      </c>
      <c r="AIT41" s="147"/>
      <c r="AIU41" s="159"/>
      <c r="AIV41" s="160"/>
      <c r="AJA41" s="150" t="s">
        <v>196</v>
      </c>
      <c r="AJB41" s="147"/>
      <c r="AJC41" s="159"/>
      <c r="AJD41" s="160"/>
      <c r="AJI41" s="150" t="s">
        <v>196</v>
      </c>
      <c r="AJJ41" s="147"/>
      <c r="AJK41" s="159"/>
      <c r="AJL41" s="160"/>
      <c r="AJQ41" s="150" t="s">
        <v>196</v>
      </c>
      <c r="AJR41" s="147"/>
      <c r="AJS41" s="159"/>
      <c r="AJT41" s="160"/>
      <c r="AJY41" s="150" t="s">
        <v>196</v>
      </c>
      <c r="AJZ41" s="147"/>
      <c r="AKA41" s="159"/>
      <c r="AKB41" s="160"/>
      <c r="AKG41" s="150" t="s">
        <v>196</v>
      </c>
      <c r="AKH41" s="147"/>
      <c r="AKI41" s="159"/>
      <c r="AKJ41" s="160"/>
      <c r="AKO41" s="150" t="s">
        <v>196</v>
      </c>
      <c r="AKP41" s="147"/>
      <c r="AKQ41" s="159"/>
      <c r="AKR41" s="160"/>
      <c r="AKW41" s="150" t="s">
        <v>196</v>
      </c>
      <c r="AKX41" s="147"/>
      <c r="AKY41" s="159"/>
      <c r="AKZ41" s="160"/>
      <c r="ALE41" s="150" t="s">
        <v>196</v>
      </c>
      <c r="ALF41" s="147"/>
      <c r="ALG41" s="159"/>
      <c r="ALH41" s="160"/>
      <c r="ALM41" s="150" t="s">
        <v>196</v>
      </c>
      <c r="ALN41" s="147"/>
      <c r="ALO41" s="159"/>
      <c r="ALP41" s="160"/>
      <c r="ALU41" s="150" t="s">
        <v>196</v>
      </c>
      <c r="ALV41" s="147"/>
      <c r="ALW41" s="159"/>
      <c r="ALX41" s="160"/>
      <c r="AMC41" s="150" t="s">
        <v>196</v>
      </c>
      <c r="AMD41" s="147"/>
      <c r="AME41" s="159"/>
      <c r="AMF41" s="160"/>
      <c r="AMK41" s="150" t="s">
        <v>196</v>
      </c>
      <c r="AML41" s="147"/>
      <c r="AMM41" s="159"/>
      <c r="AMN41" s="160"/>
      <c r="AMS41" s="150" t="s">
        <v>196</v>
      </c>
      <c r="AMT41" s="147"/>
      <c r="AMU41" s="159"/>
      <c r="AMV41" s="160"/>
      <c r="ANA41" s="150" t="s">
        <v>196</v>
      </c>
      <c r="ANB41" s="147"/>
      <c r="ANC41" s="159"/>
      <c r="AND41" s="160"/>
      <c r="ANI41" s="150" t="s">
        <v>196</v>
      </c>
      <c r="ANJ41" s="147"/>
      <c r="ANK41" s="159"/>
      <c r="ANL41" s="160"/>
      <c r="ANQ41" s="150" t="s">
        <v>196</v>
      </c>
      <c r="ANR41" s="147"/>
      <c r="ANS41" s="159"/>
      <c r="ANT41" s="160"/>
      <c r="ANY41" s="150" t="s">
        <v>196</v>
      </c>
      <c r="ANZ41" s="147"/>
      <c r="AOA41" s="159"/>
      <c r="AOB41" s="160"/>
      <c r="AOG41" s="150" t="s">
        <v>196</v>
      </c>
      <c r="AOH41" s="147"/>
      <c r="AOI41" s="159"/>
      <c r="AOJ41" s="160"/>
      <c r="AOO41" s="150" t="s">
        <v>196</v>
      </c>
      <c r="AOP41" s="147"/>
      <c r="AOQ41" s="159"/>
      <c r="AOR41" s="160"/>
      <c r="AOW41" s="150" t="s">
        <v>196</v>
      </c>
      <c r="AOX41" s="147"/>
      <c r="AOY41" s="159"/>
      <c r="AOZ41" s="160"/>
      <c r="APE41" s="150" t="s">
        <v>196</v>
      </c>
      <c r="APF41" s="147"/>
      <c r="APG41" s="159"/>
      <c r="APH41" s="160"/>
      <c r="APM41" s="150" t="s">
        <v>196</v>
      </c>
      <c r="APN41" s="147"/>
      <c r="APO41" s="159"/>
      <c r="APP41" s="160"/>
      <c r="APU41" s="150" t="s">
        <v>196</v>
      </c>
      <c r="APV41" s="147"/>
      <c r="APW41" s="159"/>
      <c r="APX41" s="160"/>
      <c r="AQC41" s="150" t="s">
        <v>196</v>
      </c>
      <c r="AQD41" s="147"/>
      <c r="AQE41" s="159"/>
      <c r="AQF41" s="160"/>
      <c r="AQK41" s="150" t="s">
        <v>196</v>
      </c>
      <c r="AQL41" s="147"/>
      <c r="AQM41" s="159"/>
      <c r="AQN41" s="160"/>
      <c r="AQS41" s="150" t="s">
        <v>196</v>
      </c>
      <c r="AQT41" s="147"/>
      <c r="AQU41" s="159"/>
      <c r="AQV41" s="160"/>
      <c r="ARA41" s="150" t="s">
        <v>196</v>
      </c>
      <c r="ARB41" s="147"/>
      <c r="ARC41" s="159"/>
      <c r="ARD41" s="160"/>
      <c r="ARI41" s="150" t="s">
        <v>196</v>
      </c>
      <c r="ARJ41" s="147"/>
      <c r="ARK41" s="159"/>
      <c r="ARL41" s="160"/>
      <c r="ARQ41" s="150" t="s">
        <v>196</v>
      </c>
      <c r="ARR41" s="147"/>
      <c r="ARS41" s="159"/>
      <c r="ART41" s="160"/>
      <c r="ARY41" s="150" t="s">
        <v>196</v>
      </c>
      <c r="ARZ41" s="147"/>
      <c r="ASA41" s="159"/>
      <c r="ASB41" s="160"/>
      <c r="ASG41" s="150" t="s">
        <v>196</v>
      </c>
      <c r="ASH41" s="147"/>
      <c r="ASI41" s="159"/>
      <c r="ASJ41" s="160"/>
      <c r="ASO41" s="150" t="s">
        <v>196</v>
      </c>
      <c r="ASP41" s="147"/>
      <c r="ASQ41" s="159"/>
      <c r="ASR41" s="160"/>
      <c r="ASW41" s="150" t="s">
        <v>196</v>
      </c>
      <c r="ASX41" s="147"/>
      <c r="ASY41" s="159"/>
      <c r="ASZ41" s="160"/>
      <c r="ATE41" s="150" t="s">
        <v>196</v>
      </c>
      <c r="ATF41" s="147"/>
      <c r="ATG41" s="159"/>
      <c r="ATH41" s="160"/>
      <c r="ATM41" s="150" t="s">
        <v>196</v>
      </c>
      <c r="ATN41" s="147"/>
      <c r="ATO41" s="159"/>
      <c r="ATP41" s="160"/>
      <c r="ATU41" s="150" t="s">
        <v>196</v>
      </c>
      <c r="ATV41" s="147"/>
      <c r="ATW41" s="159"/>
      <c r="ATX41" s="160"/>
      <c r="AUC41" s="150" t="s">
        <v>196</v>
      </c>
      <c r="AUD41" s="147"/>
      <c r="AUE41" s="159"/>
      <c r="AUF41" s="160"/>
      <c r="AUK41" s="150" t="s">
        <v>196</v>
      </c>
      <c r="AUL41" s="147"/>
      <c r="AUM41" s="159"/>
      <c r="AUN41" s="160"/>
      <c r="AUS41" s="150" t="s">
        <v>196</v>
      </c>
      <c r="AUT41" s="147"/>
      <c r="AUU41" s="159"/>
      <c r="AUV41" s="160"/>
      <c r="AVA41" s="150" t="s">
        <v>196</v>
      </c>
      <c r="AVB41" s="147"/>
      <c r="AVC41" s="159"/>
      <c r="AVD41" s="160"/>
      <c r="AVI41" s="150" t="s">
        <v>196</v>
      </c>
      <c r="AVJ41" s="147"/>
      <c r="AVK41" s="159"/>
      <c r="AVL41" s="160"/>
      <c r="AVQ41" s="150" t="s">
        <v>196</v>
      </c>
      <c r="AVR41" s="147"/>
      <c r="AVS41" s="159"/>
      <c r="AVT41" s="160"/>
      <c r="AVY41" s="150" t="s">
        <v>196</v>
      </c>
      <c r="AVZ41" s="147"/>
      <c r="AWA41" s="159"/>
      <c r="AWB41" s="160"/>
      <c r="AWG41" s="150" t="s">
        <v>196</v>
      </c>
      <c r="AWH41" s="147"/>
      <c r="AWI41" s="159"/>
      <c r="AWJ41" s="160"/>
      <c r="AWO41" s="150" t="s">
        <v>196</v>
      </c>
      <c r="AWP41" s="147"/>
      <c r="AWQ41" s="159"/>
      <c r="AWR41" s="160"/>
      <c r="AWW41" s="150" t="s">
        <v>196</v>
      </c>
      <c r="AWX41" s="147"/>
      <c r="AWY41" s="159"/>
      <c r="AWZ41" s="160"/>
      <c r="AXE41" s="150" t="s">
        <v>196</v>
      </c>
      <c r="AXF41" s="147"/>
      <c r="AXG41" s="159"/>
      <c r="AXH41" s="160"/>
      <c r="AXM41" s="150" t="s">
        <v>196</v>
      </c>
      <c r="AXN41" s="147"/>
      <c r="AXO41" s="159"/>
      <c r="AXP41" s="160"/>
      <c r="AXU41" s="150" t="s">
        <v>196</v>
      </c>
      <c r="AXV41" s="147"/>
      <c r="AXW41" s="159"/>
      <c r="AXX41" s="160"/>
      <c r="AYC41" s="150" t="s">
        <v>196</v>
      </c>
      <c r="AYD41" s="147"/>
      <c r="AYE41" s="159"/>
      <c r="AYF41" s="160"/>
      <c r="AYK41" s="150" t="s">
        <v>196</v>
      </c>
      <c r="AYL41" s="147"/>
      <c r="AYM41" s="159"/>
      <c r="AYN41" s="160"/>
      <c r="AYS41" s="150" t="s">
        <v>196</v>
      </c>
      <c r="AYT41" s="147"/>
      <c r="AYU41" s="159"/>
      <c r="AYV41" s="160"/>
      <c r="AZA41" s="150" t="s">
        <v>196</v>
      </c>
      <c r="AZB41" s="147"/>
      <c r="AZC41" s="159"/>
      <c r="AZD41" s="160"/>
      <c r="AZI41" s="150" t="s">
        <v>196</v>
      </c>
      <c r="AZJ41" s="147"/>
      <c r="AZK41" s="159"/>
      <c r="AZL41" s="160"/>
      <c r="AZQ41" s="150" t="s">
        <v>196</v>
      </c>
      <c r="AZR41" s="147"/>
      <c r="AZS41" s="159"/>
      <c r="AZT41" s="160"/>
      <c r="AZY41" s="150" t="s">
        <v>196</v>
      </c>
      <c r="AZZ41" s="147"/>
      <c r="BAA41" s="159"/>
      <c r="BAB41" s="160"/>
      <c r="BAG41" s="150" t="s">
        <v>196</v>
      </c>
      <c r="BAH41" s="147"/>
      <c r="BAI41" s="159"/>
      <c r="BAJ41" s="160"/>
      <c r="BAO41" s="150" t="s">
        <v>196</v>
      </c>
      <c r="BAP41" s="147"/>
      <c r="BAQ41" s="159"/>
      <c r="BAR41" s="160"/>
      <c r="BAW41" s="150" t="s">
        <v>196</v>
      </c>
      <c r="BAX41" s="147"/>
      <c r="BAY41" s="159"/>
      <c r="BAZ41" s="160"/>
      <c r="BBE41" s="150" t="s">
        <v>196</v>
      </c>
      <c r="BBF41" s="147"/>
      <c r="BBG41" s="159"/>
      <c r="BBH41" s="160"/>
      <c r="BBM41" s="150" t="s">
        <v>196</v>
      </c>
      <c r="BBN41" s="147"/>
      <c r="BBO41" s="159"/>
      <c r="BBP41" s="160"/>
      <c r="BBU41" s="150" t="s">
        <v>196</v>
      </c>
      <c r="BBV41" s="147"/>
      <c r="BBW41" s="159"/>
      <c r="BBX41" s="160"/>
      <c r="BCC41" s="150" t="s">
        <v>196</v>
      </c>
      <c r="BCD41" s="147"/>
      <c r="BCE41" s="159"/>
      <c r="BCF41" s="160"/>
      <c r="BCK41" s="150" t="s">
        <v>196</v>
      </c>
      <c r="BCL41" s="147"/>
      <c r="BCM41" s="159"/>
      <c r="BCN41" s="160"/>
      <c r="BCS41" s="150" t="s">
        <v>196</v>
      </c>
      <c r="BCT41" s="147"/>
      <c r="BCU41" s="159"/>
      <c r="BCV41" s="160"/>
      <c r="BDA41" s="150" t="s">
        <v>196</v>
      </c>
      <c r="BDB41" s="147"/>
      <c r="BDC41" s="159"/>
      <c r="BDD41" s="160"/>
      <c r="BDI41" s="150" t="s">
        <v>196</v>
      </c>
      <c r="BDJ41" s="147"/>
      <c r="BDK41" s="159"/>
      <c r="BDL41" s="160"/>
      <c r="BDQ41" s="150" t="s">
        <v>196</v>
      </c>
      <c r="BDR41" s="147"/>
      <c r="BDS41" s="159"/>
      <c r="BDT41" s="160"/>
      <c r="BDY41" s="150" t="s">
        <v>196</v>
      </c>
      <c r="BDZ41" s="147"/>
      <c r="BEA41" s="159"/>
      <c r="BEB41" s="160"/>
      <c r="BEG41" s="150" t="s">
        <v>196</v>
      </c>
      <c r="BEH41" s="147"/>
      <c r="BEI41" s="159"/>
      <c r="BEJ41" s="160"/>
      <c r="BEO41" s="150" t="s">
        <v>196</v>
      </c>
      <c r="BEP41" s="147"/>
      <c r="BEQ41" s="159"/>
      <c r="BER41" s="160"/>
      <c r="BEW41" s="150" t="s">
        <v>196</v>
      </c>
      <c r="BEX41" s="147"/>
      <c r="BEY41" s="159"/>
      <c r="BEZ41" s="160"/>
      <c r="BFE41" s="150" t="s">
        <v>196</v>
      </c>
      <c r="BFF41" s="147"/>
      <c r="BFG41" s="159"/>
      <c r="BFH41" s="160"/>
      <c r="BFM41" s="150" t="s">
        <v>196</v>
      </c>
      <c r="BFN41" s="147"/>
      <c r="BFO41" s="159"/>
      <c r="BFP41" s="160"/>
      <c r="BFU41" s="150" t="s">
        <v>196</v>
      </c>
      <c r="BFV41" s="147"/>
      <c r="BFW41" s="159"/>
      <c r="BFX41" s="160"/>
      <c r="BGC41" s="150" t="s">
        <v>196</v>
      </c>
      <c r="BGD41" s="147"/>
      <c r="BGE41" s="159"/>
      <c r="BGF41" s="160"/>
      <c r="BGK41" s="150" t="s">
        <v>196</v>
      </c>
      <c r="BGL41" s="147"/>
      <c r="BGM41" s="159"/>
      <c r="BGN41" s="160"/>
      <c r="BGS41" s="150" t="s">
        <v>196</v>
      </c>
      <c r="BGT41" s="147"/>
      <c r="BGU41" s="159"/>
      <c r="BGV41" s="160"/>
      <c r="BHA41" s="150" t="s">
        <v>196</v>
      </c>
      <c r="BHB41" s="147"/>
      <c r="BHC41" s="159"/>
      <c r="BHD41" s="160"/>
      <c r="BHI41" s="150" t="s">
        <v>196</v>
      </c>
      <c r="BHJ41" s="147"/>
      <c r="BHK41" s="159"/>
      <c r="BHL41" s="160"/>
      <c r="BHQ41" s="150" t="s">
        <v>196</v>
      </c>
      <c r="BHR41" s="147"/>
      <c r="BHS41" s="159"/>
      <c r="BHT41" s="160"/>
      <c r="BHY41" s="150" t="s">
        <v>196</v>
      </c>
      <c r="BHZ41" s="147"/>
      <c r="BIA41" s="159"/>
      <c r="BIB41" s="160"/>
      <c r="BIG41" s="150" t="s">
        <v>196</v>
      </c>
      <c r="BIH41" s="147"/>
      <c r="BII41" s="159"/>
      <c r="BIJ41" s="160"/>
      <c r="BIO41" s="150" t="s">
        <v>196</v>
      </c>
      <c r="BIP41" s="147"/>
      <c r="BIQ41" s="159"/>
      <c r="BIR41" s="160"/>
      <c r="BIW41" s="150" t="s">
        <v>196</v>
      </c>
      <c r="BIX41" s="147"/>
      <c r="BIY41" s="159"/>
      <c r="BIZ41" s="160"/>
      <c r="BJE41" s="150" t="s">
        <v>196</v>
      </c>
      <c r="BJF41" s="147"/>
      <c r="BJG41" s="159"/>
      <c r="BJH41" s="160"/>
      <c r="BJM41" s="150" t="s">
        <v>196</v>
      </c>
      <c r="BJN41" s="147"/>
      <c r="BJO41" s="159"/>
      <c r="BJP41" s="160"/>
      <c r="BJU41" s="150" t="s">
        <v>196</v>
      </c>
      <c r="BJV41" s="147"/>
      <c r="BJW41" s="159"/>
      <c r="BJX41" s="160"/>
      <c r="BKC41" s="150" t="s">
        <v>196</v>
      </c>
      <c r="BKD41" s="147"/>
      <c r="BKE41" s="159"/>
      <c r="BKF41" s="160"/>
      <c r="BKK41" s="150" t="s">
        <v>196</v>
      </c>
      <c r="BKL41" s="147"/>
      <c r="BKM41" s="159"/>
      <c r="BKN41" s="160"/>
      <c r="BKS41" s="150" t="s">
        <v>196</v>
      </c>
      <c r="BKT41" s="147"/>
      <c r="BKU41" s="159"/>
      <c r="BKV41" s="160"/>
      <c r="BLA41" s="150" t="s">
        <v>196</v>
      </c>
      <c r="BLB41" s="147"/>
      <c r="BLC41" s="159"/>
      <c r="BLD41" s="160"/>
      <c r="BLI41" s="150" t="s">
        <v>196</v>
      </c>
      <c r="BLJ41" s="147"/>
      <c r="BLK41" s="159"/>
      <c r="BLL41" s="160"/>
      <c r="BLQ41" s="150" t="s">
        <v>196</v>
      </c>
      <c r="BLR41" s="147"/>
      <c r="BLS41" s="159"/>
      <c r="BLT41" s="160"/>
      <c r="BLY41" s="150" t="s">
        <v>196</v>
      </c>
      <c r="BLZ41" s="147"/>
      <c r="BMA41" s="159"/>
      <c r="BMB41" s="160"/>
      <c r="BMG41" s="150" t="s">
        <v>196</v>
      </c>
      <c r="BMH41" s="147"/>
      <c r="BMI41" s="159"/>
      <c r="BMJ41" s="160"/>
      <c r="BMO41" s="150" t="s">
        <v>196</v>
      </c>
      <c r="BMP41" s="147"/>
      <c r="BMQ41" s="159"/>
      <c r="BMR41" s="160"/>
      <c r="BMW41" s="150" t="s">
        <v>196</v>
      </c>
      <c r="BMX41" s="147"/>
      <c r="BMY41" s="159"/>
      <c r="BMZ41" s="160"/>
      <c r="BNE41" s="150" t="s">
        <v>196</v>
      </c>
      <c r="BNF41" s="147"/>
      <c r="BNG41" s="159"/>
      <c r="BNH41" s="160"/>
      <c r="BNM41" s="150" t="s">
        <v>196</v>
      </c>
      <c r="BNN41" s="147"/>
      <c r="BNO41" s="159"/>
      <c r="BNP41" s="160"/>
      <c r="BNU41" s="150" t="s">
        <v>196</v>
      </c>
      <c r="BNV41" s="147"/>
      <c r="BNW41" s="159"/>
      <c r="BNX41" s="160"/>
      <c r="BOC41" s="150" t="s">
        <v>196</v>
      </c>
      <c r="BOD41" s="147"/>
      <c r="BOE41" s="159"/>
      <c r="BOF41" s="160"/>
      <c r="BOK41" s="150" t="s">
        <v>196</v>
      </c>
      <c r="BOL41" s="147"/>
      <c r="BOM41" s="159"/>
      <c r="BON41" s="160"/>
      <c r="BOS41" s="150" t="s">
        <v>196</v>
      </c>
      <c r="BOT41" s="147"/>
      <c r="BOU41" s="159"/>
      <c r="BOV41" s="160"/>
      <c r="BPA41" s="150" t="s">
        <v>196</v>
      </c>
      <c r="BPB41" s="147"/>
      <c r="BPC41" s="159"/>
      <c r="BPD41" s="160"/>
      <c r="BPI41" s="150" t="s">
        <v>196</v>
      </c>
      <c r="BPJ41" s="147"/>
      <c r="BPK41" s="159"/>
      <c r="BPL41" s="160"/>
      <c r="BPQ41" s="150" t="s">
        <v>196</v>
      </c>
      <c r="BPR41" s="147"/>
      <c r="BPS41" s="159"/>
      <c r="BPT41" s="160"/>
      <c r="BPY41" s="150" t="s">
        <v>196</v>
      </c>
      <c r="BPZ41" s="147"/>
      <c r="BQA41" s="159"/>
      <c r="BQB41" s="160"/>
      <c r="BQG41" s="150" t="s">
        <v>196</v>
      </c>
      <c r="BQH41" s="147"/>
      <c r="BQI41" s="159"/>
      <c r="BQJ41" s="160"/>
      <c r="BQO41" s="150" t="s">
        <v>196</v>
      </c>
      <c r="BQP41" s="147"/>
      <c r="BQQ41" s="159"/>
      <c r="BQR41" s="160"/>
      <c r="BQW41" s="150" t="s">
        <v>196</v>
      </c>
      <c r="BQX41" s="147"/>
      <c r="BQY41" s="159"/>
      <c r="BQZ41" s="160"/>
      <c r="BRE41" s="150" t="s">
        <v>196</v>
      </c>
      <c r="BRF41" s="147"/>
      <c r="BRG41" s="159"/>
      <c r="BRH41" s="160"/>
      <c r="BRM41" s="150" t="s">
        <v>196</v>
      </c>
      <c r="BRN41" s="147"/>
      <c r="BRO41" s="159"/>
      <c r="BRP41" s="160"/>
      <c r="BRU41" s="150" t="s">
        <v>196</v>
      </c>
      <c r="BRV41" s="147"/>
      <c r="BRW41" s="159"/>
      <c r="BRX41" s="160"/>
      <c r="BSC41" s="150" t="s">
        <v>196</v>
      </c>
      <c r="BSD41" s="147"/>
      <c r="BSE41" s="159"/>
      <c r="BSF41" s="160"/>
      <c r="BSK41" s="150" t="s">
        <v>196</v>
      </c>
      <c r="BSL41" s="147"/>
      <c r="BSM41" s="159"/>
      <c r="BSN41" s="160"/>
      <c r="BSS41" s="150" t="s">
        <v>196</v>
      </c>
      <c r="BST41" s="147"/>
      <c r="BSU41" s="159"/>
      <c r="BSV41" s="160"/>
      <c r="BTA41" s="150" t="s">
        <v>196</v>
      </c>
      <c r="BTB41" s="147"/>
      <c r="BTC41" s="159"/>
      <c r="BTD41" s="160"/>
      <c r="BTI41" s="150" t="s">
        <v>196</v>
      </c>
      <c r="BTJ41" s="147"/>
      <c r="BTK41" s="159"/>
      <c r="BTL41" s="160"/>
      <c r="BTQ41" s="150" t="s">
        <v>196</v>
      </c>
      <c r="BTR41" s="147"/>
      <c r="BTS41" s="159"/>
      <c r="BTT41" s="160"/>
      <c r="BTY41" s="150" t="s">
        <v>196</v>
      </c>
      <c r="BTZ41" s="147"/>
      <c r="BUA41" s="159"/>
      <c r="BUB41" s="160"/>
      <c r="BUG41" s="150" t="s">
        <v>196</v>
      </c>
      <c r="BUH41" s="147"/>
      <c r="BUI41" s="159"/>
      <c r="BUJ41" s="160"/>
      <c r="BUO41" s="150" t="s">
        <v>196</v>
      </c>
      <c r="BUP41" s="147"/>
      <c r="BUQ41" s="159"/>
      <c r="BUR41" s="160"/>
      <c r="BUW41" s="150" t="s">
        <v>196</v>
      </c>
      <c r="BUX41" s="147"/>
      <c r="BUY41" s="159"/>
      <c r="BUZ41" s="160"/>
      <c r="BVE41" s="150" t="s">
        <v>196</v>
      </c>
      <c r="BVF41" s="147"/>
      <c r="BVG41" s="159"/>
      <c r="BVH41" s="160"/>
      <c r="BVM41" s="150" t="s">
        <v>196</v>
      </c>
      <c r="BVN41" s="147"/>
      <c r="BVO41" s="159"/>
      <c r="BVP41" s="160"/>
      <c r="BVU41" s="150" t="s">
        <v>196</v>
      </c>
      <c r="BVV41" s="147"/>
      <c r="BVW41" s="159"/>
      <c r="BVX41" s="160"/>
      <c r="BWC41" s="150" t="s">
        <v>196</v>
      </c>
      <c r="BWD41" s="147"/>
      <c r="BWE41" s="159"/>
      <c r="BWF41" s="160"/>
      <c r="BWK41" s="150" t="s">
        <v>196</v>
      </c>
      <c r="BWL41" s="147"/>
      <c r="BWM41" s="159"/>
      <c r="BWN41" s="160"/>
      <c r="BWS41" s="150" t="s">
        <v>196</v>
      </c>
      <c r="BWT41" s="147"/>
      <c r="BWU41" s="159"/>
      <c r="BWV41" s="160"/>
      <c r="BXA41" s="150" t="s">
        <v>196</v>
      </c>
      <c r="BXB41" s="147"/>
      <c r="BXC41" s="159"/>
      <c r="BXD41" s="160"/>
      <c r="BXI41" s="150" t="s">
        <v>196</v>
      </c>
      <c r="BXJ41" s="147"/>
      <c r="BXK41" s="159"/>
      <c r="BXL41" s="160"/>
      <c r="BXQ41" s="150" t="s">
        <v>196</v>
      </c>
      <c r="BXR41" s="147"/>
      <c r="BXS41" s="159"/>
      <c r="BXT41" s="160"/>
      <c r="BXY41" s="150" t="s">
        <v>196</v>
      </c>
      <c r="BXZ41" s="147"/>
      <c r="BYA41" s="159"/>
      <c r="BYB41" s="160"/>
      <c r="BYG41" s="150" t="s">
        <v>196</v>
      </c>
      <c r="BYH41" s="147"/>
      <c r="BYI41" s="159"/>
      <c r="BYJ41" s="160"/>
      <c r="BYO41" s="150" t="s">
        <v>196</v>
      </c>
      <c r="BYP41" s="147"/>
      <c r="BYQ41" s="159"/>
      <c r="BYR41" s="160"/>
      <c r="BYW41" s="150" t="s">
        <v>196</v>
      </c>
      <c r="BYX41" s="147"/>
      <c r="BYY41" s="159"/>
      <c r="BYZ41" s="160"/>
      <c r="BZE41" s="150" t="s">
        <v>196</v>
      </c>
      <c r="BZF41" s="147"/>
      <c r="BZG41" s="159"/>
      <c r="BZH41" s="160"/>
      <c r="BZM41" s="150" t="s">
        <v>196</v>
      </c>
      <c r="BZN41" s="147"/>
      <c r="BZO41" s="159"/>
      <c r="BZP41" s="160"/>
      <c r="BZU41" s="150" t="s">
        <v>196</v>
      </c>
      <c r="BZV41" s="147"/>
      <c r="BZW41" s="159"/>
      <c r="BZX41" s="160"/>
      <c r="CAC41" s="150" t="s">
        <v>196</v>
      </c>
      <c r="CAD41" s="147"/>
      <c r="CAE41" s="159"/>
      <c r="CAF41" s="160"/>
      <c r="CAK41" s="150" t="s">
        <v>196</v>
      </c>
      <c r="CAL41" s="147"/>
      <c r="CAM41" s="159"/>
      <c r="CAN41" s="160"/>
      <c r="CAS41" s="150" t="s">
        <v>196</v>
      </c>
      <c r="CAT41" s="147"/>
      <c r="CAU41" s="159"/>
      <c r="CAV41" s="160"/>
      <c r="CBA41" s="150" t="s">
        <v>196</v>
      </c>
      <c r="CBB41" s="147"/>
      <c r="CBC41" s="159"/>
      <c r="CBD41" s="160"/>
      <c r="CBI41" s="150" t="s">
        <v>196</v>
      </c>
      <c r="CBJ41" s="147"/>
      <c r="CBK41" s="159"/>
      <c r="CBL41" s="160"/>
      <c r="CBQ41" s="150" t="s">
        <v>196</v>
      </c>
      <c r="CBR41" s="147"/>
      <c r="CBS41" s="159"/>
      <c r="CBT41" s="160"/>
      <c r="CBY41" s="150" t="s">
        <v>196</v>
      </c>
      <c r="CBZ41" s="147"/>
      <c r="CCA41" s="159"/>
      <c r="CCB41" s="160"/>
      <c r="CCG41" s="150" t="s">
        <v>196</v>
      </c>
      <c r="CCH41" s="147"/>
      <c r="CCI41" s="159"/>
      <c r="CCJ41" s="160"/>
      <c r="CCO41" s="150" t="s">
        <v>196</v>
      </c>
      <c r="CCP41" s="147"/>
      <c r="CCQ41" s="159"/>
      <c r="CCR41" s="160"/>
      <c r="CCW41" s="150" t="s">
        <v>196</v>
      </c>
      <c r="CCX41" s="147"/>
      <c r="CCY41" s="159"/>
      <c r="CCZ41" s="160"/>
      <c r="CDE41" s="150" t="s">
        <v>196</v>
      </c>
      <c r="CDF41" s="147"/>
      <c r="CDG41" s="159"/>
      <c r="CDH41" s="160"/>
      <c r="CDM41" s="150" t="s">
        <v>196</v>
      </c>
      <c r="CDN41" s="147"/>
      <c r="CDO41" s="159"/>
      <c r="CDP41" s="160"/>
      <c r="CDU41" s="150" t="s">
        <v>196</v>
      </c>
      <c r="CDV41" s="147"/>
      <c r="CDW41" s="159"/>
      <c r="CDX41" s="160"/>
      <c r="CEC41" s="150" t="s">
        <v>196</v>
      </c>
      <c r="CED41" s="147"/>
      <c r="CEE41" s="159"/>
      <c r="CEF41" s="160"/>
      <c r="CEK41" s="150" t="s">
        <v>196</v>
      </c>
      <c r="CEL41" s="147"/>
      <c r="CEM41" s="159"/>
      <c r="CEN41" s="160"/>
      <c r="CES41" s="150" t="s">
        <v>196</v>
      </c>
      <c r="CET41" s="147"/>
      <c r="CEU41" s="159"/>
      <c r="CEV41" s="160"/>
      <c r="CFA41" s="150" t="s">
        <v>196</v>
      </c>
      <c r="CFB41" s="147"/>
      <c r="CFC41" s="159"/>
      <c r="CFD41" s="160"/>
      <c r="CFI41" s="150" t="s">
        <v>196</v>
      </c>
      <c r="CFJ41" s="147"/>
      <c r="CFK41" s="159"/>
      <c r="CFL41" s="160"/>
      <c r="CFQ41" s="150" t="s">
        <v>196</v>
      </c>
      <c r="CFR41" s="147"/>
      <c r="CFS41" s="159"/>
      <c r="CFT41" s="160"/>
      <c r="CFY41" s="150" t="s">
        <v>196</v>
      </c>
      <c r="CFZ41" s="147"/>
      <c r="CGA41" s="159"/>
      <c r="CGB41" s="160"/>
      <c r="CGG41" s="150" t="s">
        <v>196</v>
      </c>
      <c r="CGH41" s="147"/>
      <c r="CGI41" s="159"/>
      <c r="CGJ41" s="160"/>
      <c r="CGO41" s="150" t="s">
        <v>196</v>
      </c>
      <c r="CGP41" s="147"/>
      <c r="CGQ41" s="159"/>
      <c r="CGR41" s="160"/>
      <c r="CGW41" s="150" t="s">
        <v>196</v>
      </c>
      <c r="CGX41" s="147"/>
      <c r="CGY41" s="159"/>
      <c r="CGZ41" s="160"/>
      <c r="CHE41" s="150" t="s">
        <v>196</v>
      </c>
      <c r="CHF41" s="147"/>
      <c r="CHG41" s="159"/>
      <c r="CHH41" s="160"/>
      <c r="CHM41" s="150" t="s">
        <v>196</v>
      </c>
      <c r="CHN41" s="147"/>
      <c r="CHO41" s="159"/>
      <c r="CHP41" s="160"/>
      <c r="CHU41" s="150" t="s">
        <v>196</v>
      </c>
      <c r="CHV41" s="147"/>
      <c r="CHW41" s="159"/>
      <c r="CHX41" s="160"/>
      <c r="CIC41" s="150" t="s">
        <v>196</v>
      </c>
      <c r="CID41" s="147"/>
      <c r="CIE41" s="159"/>
      <c r="CIF41" s="160"/>
      <c r="CIK41" s="150" t="s">
        <v>196</v>
      </c>
      <c r="CIL41" s="147"/>
      <c r="CIM41" s="159"/>
      <c r="CIN41" s="160"/>
      <c r="CIS41" s="150" t="s">
        <v>196</v>
      </c>
      <c r="CIT41" s="147"/>
      <c r="CIU41" s="159"/>
      <c r="CIV41" s="160"/>
      <c r="CJA41" s="150" t="s">
        <v>196</v>
      </c>
      <c r="CJB41" s="147"/>
      <c r="CJC41" s="159"/>
      <c r="CJD41" s="160"/>
      <c r="CJI41" s="150" t="s">
        <v>196</v>
      </c>
      <c r="CJJ41" s="147"/>
      <c r="CJK41" s="159"/>
      <c r="CJL41" s="160"/>
      <c r="CJQ41" s="150" t="s">
        <v>196</v>
      </c>
      <c r="CJR41" s="147"/>
      <c r="CJS41" s="159"/>
      <c r="CJT41" s="160"/>
      <c r="CJY41" s="150" t="s">
        <v>196</v>
      </c>
      <c r="CJZ41" s="147"/>
      <c r="CKA41" s="159"/>
      <c r="CKB41" s="160"/>
      <c r="CKG41" s="150" t="s">
        <v>196</v>
      </c>
      <c r="CKH41" s="147"/>
      <c r="CKI41" s="159"/>
      <c r="CKJ41" s="160"/>
      <c r="CKO41" s="150" t="s">
        <v>196</v>
      </c>
      <c r="CKP41" s="147"/>
      <c r="CKQ41" s="159"/>
      <c r="CKR41" s="160"/>
      <c r="CKW41" s="150" t="s">
        <v>196</v>
      </c>
      <c r="CKX41" s="147"/>
      <c r="CKY41" s="159"/>
      <c r="CKZ41" s="160"/>
      <c r="CLE41" s="150" t="s">
        <v>196</v>
      </c>
      <c r="CLF41" s="147"/>
      <c r="CLG41" s="159"/>
      <c r="CLH41" s="160"/>
      <c r="CLM41" s="150" t="s">
        <v>196</v>
      </c>
      <c r="CLN41" s="147"/>
      <c r="CLO41" s="159"/>
      <c r="CLP41" s="160"/>
      <c r="CLU41" s="150" t="s">
        <v>196</v>
      </c>
      <c r="CLV41" s="147"/>
      <c r="CLW41" s="159"/>
      <c r="CLX41" s="160"/>
      <c r="CMC41" s="150" t="s">
        <v>196</v>
      </c>
      <c r="CMD41" s="147"/>
      <c r="CME41" s="159"/>
      <c r="CMF41" s="160"/>
      <c r="CMK41" s="150" t="s">
        <v>196</v>
      </c>
      <c r="CML41" s="147"/>
      <c r="CMM41" s="159"/>
      <c r="CMN41" s="160"/>
      <c r="CMS41" s="150" t="s">
        <v>196</v>
      </c>
      <c r="CMT41" s="147"/>
      <c r="CMU41" s="159"/>
      <c r="CMV41" s="160"/>
      <c r="CNA41" s="150" t="s">
        <v>196</v>
      </c>
      <c r="CNB41" s="147"/>
      <c r="CNC41" s="159"/>
      <c r="CND41" s="160"/>
      <c r="CNI41" s="150" t="s">
        <v>196</v>
      </c>
      <c r="CNJ41" s="147"/>
      <c r="CNK41" s="159"/>
      <c r="CNL41" s="160"/>
      <c r="CNQ41" s="150" t="s">
        <v>196</v>
      </c>
      <c r="CNR41" s="147"/>
      <c r="CNS41" s="159"/>
      <c r="CNT41" s="160"/>
      <c r="CNY41" s="150" t="s">
        <v>196</v>
      </c>
      <c r="CNZ41" s="147"/>
      <c r="COA41" s="159"/>
      <c r="COB41" s="160"/>
      <c r="COG41" s="150" t="s">
        <v>196</v>
      </c>
      <c r="COH41" s="147"/>
      <c r="COI41" s="159"/>
      <c r="COJ41" s="160"/>
      <c r="COO41" s="150" t="s">
        <v>196</v>
      </c>
      <c r="COP41" s="147"/>
      <c r="COQ41" s="159"/>
      <c r="COR41" s="160"/>
      <c r="COW41" s="150" t="s">
        <v>196</v>
      </c>
      <c r="COX41" s="147"/>
      <c r="COY41" s="159"/>
      <c r="COZ41" s="160"/>
      <c r="CPE41" s="150" t="s">
        <v>196</v>
      </c>
      <c r="CPF41" s="147"/>
      <c r="CPG41" s="159"/>
      <c r="CPH41" s="160"/>
      <c r="CPM41" s="150" t="s">
        <v>196</v>
      </c>
      <c r="CPN41" s="147"/>
      <c r="CPO41" s="159"/>
      <c r="CPP41" s="160"/>
      <c r="CPU41" s="150" t="s">
        <v>196</v>
      </c>
      <c r="CPV41" s="147"/>
      <c r="CPW41" s="159"/>
      <c r="CPX41" s="160"/>
      <c r="CQC41" s="150" t="s">
        <v>196</v>
      </c>
      <c r="CQD41" s="147"/>
      <c r="CQE41" s="159"/>
      <c r="CQF41" s="160"/>
      <c r="CQK41" s="150" t="s">
        <v>196</v>
      </c>
      <c r="CQL41" s="147"/>
      <c r="CQM41" s="159"/>
      <c r="CQN41" s="160"/>
      <c r="CQS41" s="150" t="s">
        <v>196</v>
      </c>
      <c r="CQT41" s="147"/>
      <c r="CQU41" s="159"/>
      <c r="CQV41" s="160"/>
      <c r="CRA41" s="150" t="s">
        <v>196</v>
      </c>
      <c r="CRB41" s="147"/>
      <c r="CRC41" s="159"/>
      <c r="CRD41" s="160"/>
      <c r="CRI41" s="150" t="s">
        <v>196</v>
      </c>
      <c r="CRJ41" s="147"/>
      <c r="CRK41" s="159"/>
      <c r="CRL41" s="160"/>
      <c r="CRQ41" s="150" t="s">
        <v>196</v>
      </c>
      <c r="CRR41" s="147"/>
      <c r="CRS41" s="159"/>
      <c r="CRT41" s="160"/>
      <c r="CRY41" s="150" t="s">
        <v>196</v>
      </c>
      <c r="CRZ41" s="147"/>
      <c r="CSA41" s="159"/>
      <c r="CSB41" s="160"/>
      <c r="CSG41" s="150" t="s">
        <v>196</v>
      </c>
      <c r="CSH41" s="147"/>
      <c r="CSI41" s="159"/>
      <c r="CSJ41" s="160"/>
      <c r="CSO41" s="150" t="s">
        <v>196</v>
      </c>
      <c r="CSP41" s="147"/>
      <c r="CSQ41" s="159"/>
      <c r="CSR41" s="160"/>
      <c r="CSW41" s="150" t="s">
        <v>196</v>
      </c>
      <c r="CSX41" s="147"/>
      <c r="CSY41" s="159"/>
      <c r="CSZ41" s="160"/>
      <c r="CTE41" s="150" t="s">
        <v>196</v>
      </c>
      <c r="CTF41" s="147"/>
      <c r="CTG41" s="159"/>
      <c r="CTH41" s="160"/>
      <c r="CTM41" s="150" t="s">
        <v>196</v>
      </c>
      <c r="CTN41" s="147"/>
      <c r="CTO41" s="159"/>
      <c r="CTP41" s="160"/>
      <c r="CTU41" s="150" t="s">
        <v>196</v>
      </c>
      <c r="CTV41" s="147"/>
      <c r="CTW41" s="159"/>
      <c r="CTX41" s="160"/>
      <c r="CUC41" s="150" t="s">
        <v>196</v>
      </c>
      <c r="CUD41" s="147"/>
      <c r="CUE41" s="159"/>
      <c r="CUF41" s="160"/>
      <c r="CUK41" s="150" t="s">
        <v>196</v>
      </c>
      <c r="CUL41" s="147"/>
      <c r="CUM41" s="159"/>
      <c r="CUN41" s="160"/>
      <c r="CUS41" s="150" t="s">
        <v>196</v>
      </c>
      <c r="CUT41" s="147"/>
      <c r="CUU41" s="159"/>
      <c r="CUV41" s="160"/>
      <c r="CVA41" s="150" t="s">
        <v>196</v>
      </c>
      <c r="CVB41" s="147"/>
      <c r="CVC41" s="159"/>
      <c r="CVD41" s="160"/>
      <c r="CVI41" s="150" t="s">
        <v>196</v>
      </c>
      <c r="CVJ41" s="147"/>
      <c r="CVK41" s="159"/>
      <c r="CVL41" s="160"/>
      <c r="CVQ41" s="150" t="s">
        <v>196</v>
      </c>
      <c r="CVR41" s="147"/>
      <c r="CVS41" s="159"/>
      <c r="CVT41" s="160"/>
      <c r="CVY41" s="150" t="s">
        <v>196</v>
      </c>
      <c r="CVZ41" s="147"/>
      <c r="CWA41" s="159"/>
      <c r="CWB41" s="160"/>
      <c r="CWG41" s="150" t="s">
        <v>196</v>
      </c>
      <c r="CWH41" s="147"/>
      <c r="CWI41" s="159"/>
      <c r="CWJ41" s="160"/>
      <c r="CWO41" s="150" t="s">
        <v>196</v>
      </c>
      <c r="CWP41" s="147"/>
      <c r="CWQ41" s="159"/>
      <c r="CWR41" s="160"/>
      <c r="CWW41" s="150" t="s">
        <v>196</v>
      </c>
      <c r="CWX41" s="147"/>
      <c r="CWY41" s="159"/>
      <c r="CWZ41" s="160"/>
      <c r="CXE41" s="150" t="s">
        <v>196</v>
      </c>
      <c r="CXF41" s="147"/>
      <c r="CXG41" s="159"/>
      <c r="CXH41" s="160"/>
      <c r="CXM41" s="150" t="s">
        <v>196</v>
      </c>
      <c r="CXN41" s="147"/>
      <c r="CXO41" s="159"/>
      <c r="CXP41" s="160"/>
      <c r="CXU41" s="150" t="s">
        <v>196</v>
      </c>
      <c r="CXV41" s="147"/>
      <c r="CXW41" s="159"/>
      <c r="CXX41" s="160"/>
      <c r="CYC41" s="150" t="s">
        <v>196</v>
      </c>
      <c r="CYD41" s="147"/>
      <c r="CYE41" s="159"/>
      <c r="CYF41" s="160"/>
      <c r="CYK41" s="150" t="s">
        <v>196</v>
      </c>
      <c r="CYL41" s="147"/>
      <c r="CYM41" s="159"/>
      <c r="CYN41" s="160"/>
      <c r="CYS41" s="150" t="s">
        <v>196</v>
      </c>
      <c r="CYT41" s="147"/>
      <c r="CYU41" s="159"/>
      <c r="CYV41" s="160"/>
      <c r="CZA41" s="150" t="s">
        <v>196</v>
      </c>
      <c r="CZB41" s="147"/>
      <c r="CZC41" s="159"/>
      <c r="CZD41" s="160"/>
      <c r="CZI41" s="150" t="s">
        <v>196</v>
      </c>
      <c r="CZJ41" s="147"/>
      <c r="CZK41" s="159"/>
      <c r="CZL41" s="160"/>
      <c r="CZQ41" s="150" t="s">
        <v>196</v>
      </c>
      <c r="CZR41" s="147"/>
      <c r="CZS41" s="159"/>
      <c r="CZT41" s="160"/>
      <c r="CZY41" s="150" t="s">
        <v>196</v>
      </c>
      <c r="CZZ41" s="147"/>
      <c r="DAA41" s="159"/>
      <c r="DAB41" s="160"/>
      <c r="DAG41" s="150" t="s">
        <v>196</v>
      </c>
      <c r="DAH41" s="147"/>
      <c r="DAI41" s="159"/>
      <c r="DAJ41" s="160"/>
      <c r="DAO41" s="150" t="s">
        <v>196</v>
      </c>
      <c r="DAP41" s="147"/>
      <c r="DAQ41" s="159"/>
      <c r="DAR41" s="160"/>
      <c r="DAW41" s="150" t="s">
        <v>196</v>
      </c>
      <c r="DAX41" s="147"/>
      <c r="DAY41" s="159"/>
      <c r="DAZ41" s="160"/>
      <c r="DBE41" s="150" t="s">
        <v>196</v>
      </c>
      <c r="DBF41" s="147"/>
      <c r="DBG41" s="159"/>
      <c r="DBH41" s="160"/>
      <c r="DBM41" s="150" t="s">
        <v>196</v>
      </c>
      <c r="DBN41" s="147"/>
      <c r="DBO41" s="159"/>
      <c r="DBP41" s="160"/>
      <c r="DBU41" s="150" t="s">
        <v>196</v>
      </c>
      <c r="DBV41" s="147"/>
      <c r="DBW41" s="159"/>
      <c r="DBX41" s="160"/>
      <c r="DCC41" s="150" t="s">
        <v>196</v>
      </c>
      <c r="DCD41" s="147"/>
      <c r="DCE41" s="159"/>
      <c r="DCF41" s="160"/>
      <c r="DCK41" s="150" t="s">
        <v>196</v>
      </c>
      <c r="DCL41" s="147"/>
      <c r="DCM41" s="159"/>
      <c r="DCN41" s="160"/>
      <c r="DCS41" s="150" t="s">
        <v>196</v>
      </c>
      <c r="DCT41" s="147"/>
      <c r="DCU41" s="159"/>
      <c r="DCV41" s="160"/>
      <c r="DDA41" s="150" t="s">
        <v>196</v>
      </c>
      <c r="DDB41" s="147"/>
      <c r="DDC41" s="159"/>
      <c r="DDD41" s="160"/>
      <c r="DDI41" s="150" t="s">
        <v>196</v>
      </c>
      <c r="DDJ41" s="147"/>
      <c r="DDK41" s="159"/>
      <c r="DDL41" s="160"/>
      <c r="DDQ41" s="150" t="s">
        <v>196</v>
      </c>
      <c r="DDR41" s="147"/>
      <c r="DDS41" s="159"/>
      <c r="DDT41" s="160"/>
      <c r="DDY41" s="150" t="s">
        <v>196</v>
      </c>
      <c r="DDZ41" s="147"/>
      <c r="DEA41" s="159"/>
      <c r="DEB41" s="160"/>
      <c r="DEG41" s="150" t="s">
        <v>196</v>
      </c>
      <c r="DEH41" s="147"/>
      <c r="DEI41" s="159"/>
      <c r="DEJ41" s="160"/>
      <c r="DEO41" s="150" t="s">
        <v>196</v>
      </c>
      <c r="DEP41" s="147"/>
      <c r="DEQ41" s="159"/>
      <c r="DER41" s="160"/>
      <c r="DEW41" s="150" t="s">
        <v>196</v>
      </c>
      <c r="DEX41" s="147"/>
      <c r="DEY41" s="159"/>
      <c r="DEZ41" s="160"/>
      <c r="DFE41" s="150" t="s">
        <v>196</v>
      </c>
      <c r="DFF41" s="147"/>
      <c r="DFG41" s="159"/>
      <c r="DFH41" s="160"/>
      <c r="DFM41" s="150" t="s">
        <v>196</v>
      </c>
      <c r="DFN41" s="147"/>
      <c r="DFO41" s="159"/>
      <c r="DFP41" s="160"/>
      <c r="DFU41" s="150" t="s">
        <v>196</v>
      </c>
      <c r="DFV41" s="147"/>
      <c r="DFW41" s="159"/>
      <c r="DFX41" s="160"/>
      <c r="DGC41" s="150" t="s">
        <v>196</v>
      </c>
      <c r="DGD41" s="147"/>
      <c r="DGE41" s="159"/>
      <c r="DGF41" s="160"/>
      <c r="DGK41" s="150" t="s">
        <v>196</v>
      </c>
      <c r="DGL41" s="147"/>
      <c r="DGM41" s="159"/>
      <c r="DGN41" s="160"/>
      <c r="DGS41" s="150" t="s">
        <v>196</v>
      </c>
      <c r="DGT41" s="147"/>
      <c r="DGU41" s="159"/>
      <c r="DGV41" s="160"/>
      <c r="DHA41" s="150" t="s">
        <v>196</v>
      </c>
      <c r="DHB41" s="147"/>
      <c r="DHC41" s="159"/>
      <c r="DHD41" s="160"/>
      <c r="DHI41" s="150" t="s">
        <v>196</v>
      </c>
      <c r="DHJ41" s="147"/>
      <c r="DHK41" s="159"/>
      <c r="DHL41" s="160"/>
      <c r="DHQ41" s="150" t="s">
        <v>196</v>
      </c>
      <c r="DHR41" s="147"/>
      <c r="DHS41" s="159"/>
      <c r="DHT41" s="160"/>
      <c r="DHY41" s="150" t="s">
        <v>196</v>
      </c>
      <c r="DHZ41" s="147"/>
      <c r="DIA41" s="159"/>
      <c r="DIB41" s="160"/>
      <c r="DIG41" s="150" t="s">
        <v>196</v>
      </c>
      <c r="DIH41" s="147"/>
      <c r="DII41" s="159"/>
      <c r="DIJ41" s="160"/>
      <c r="DIO41" s="150" t="s">
        <v>196</v>
      </c>
      <c r="DIP41" s="147"/>
      <c r="DIQ41" s="159"/>
      <c r="DIR41" s="160"/>
      <c r="DIW41" s="150" t="s">
        <v>196</v>
      </c>
      <c r="DIX41" s="147"/>
      <c r="DIY41" s="159"/>
      <c r="DIZ41" s="160"/>
      <c r="DJE41" s="150" t="s">
        <v>196</v>
      </c>
      <c r="DJF41" s="147"/>
      <c r="DJG41" s="159"/>
      <c r="DJH41" s="160"/>
      <c r="DJM41" s="150" t="s">
        <v>196</v>
      </c>
      <c r="DJN41" s="147"/>
      <c r="DJO41" s="159"/>
      <c r="DJP41" s="160"/>
      <c r="DJU41" s="150" t="s">
        <v>196</v>
      </c>
      <c r="DJV41" s="147"/>
      <c r="DJW41" s="159"/>
      <c r="DJX41" s="160"/>
      <c r="DKC41" s="150" t="s">
        <v>196</v>
      </c>
      <c r="DKD41" s="147"/>
      <c r="DKE41" s="159"/>
      <c r="DKF41" s="160"/>
      <c r="DKK41" s="150" t="s">
        <v>196</v>
      </c>
      <c r="DKL41" s="147"/>
      <c r="DKM41" s="159"/>
      <c r="DKN41" s="160"/>
      <c r="DKS41" s="150" t="s">
        <v>196</v>
      </c>
      <c r="DKT41" s="147"/>
      <c r="DKU41" s="159"/>
      <c r="DKV41" s="160"/>
      <c r="DLA41" s="150" t="s">
        <v>196</v>
      </c>
      <c r="DLB41" s="147"/>
      <c r="DLC41" s="159"/>
      <c r="DLD41" s="160"/>
      <c r="DLI41" s="150" t="s">
        <v>196</v>
      </c>
      <c r="DLJ41" s="147"/>
      <c r="DLK41" s="159"/>
      <c r="DLL41" s="160"/>
      <c r="DLQ41" s="150" t="s">
        <v>196</v>
      </c>
      <c r="DLR41" s="147"/>
      <c r="DLS41" s="159"/>
      <c r="DLT41" s="160"/>
      <c r="DLY41" s="150" t="s">
        <v>196</v>
      </c>
      <c r="DLZ41" s="147"/>
      <c r="DMA41" s="159"/>
      <c r="DMB41" s="160"/>
      <c r="DMG41" s="150" t="s">
        <v>196</v>
      </c>
      <c r="DMH41" s="147"/>
      <c r="DMI41" s="159"/>
      <c r="DMJ41" s="160"/>
      <c r="DMO41" s="150" t="s">
        <v>196</v>
      </c>
      <c r="DMP41" s="147"/>
      <c r="DMQ41" s="159"/>
      <c r="DMR41" s="160"/>
      <c r="DMW41" s="150" t="s">
        <v>196</v>
      </c>
      <c r="DMX41" s="147"/>
      <c r="DMY41" s="159"/>
      <c r="DMZ41" s="160"/>
      <c r="DNE41" s="150" t="s">
        <v>196</v>
      </c>
      <c r="DNF41" s="147"/>
      <c r="DNG41" s="159"/>
      <c r="DNH41" s="160"/>
      <c r="DNM41" s="150" t="s">
        <v>196</v>
      </c>
      <c r="DNN41" s="147"/>
      <c r="DNO41" s="159"/>
      <c r="DNP41" s="160"/>
      <c r="DNU41" s="150" t="s">
        <v>196</v>
      </c>
      <c r="DNV41" s="147"/>
      <c r="DNW41" s="159"/>
      <c r="DNX41" s="160"/>
      <c r="DOC41" s="150" t="s">
        <v>196</v>
      </c>
      <c r="DOD41" s="147"/>
      <c r="DOE41" s="159"/>
      <c r="DOF41" s="160"/>
      <c r="DOK41" s="150" t="s">
        <v>196</v>
      </c>
      <c r="DOL41" s="147"/>
      <c r="DOM41" s="159"/>
      <c r="DON41" s="160"/>
      <c r="DOS41" s="150" t="s">
        <v>196</v>
      </c>
      <c r="DOT41" s="147"/>
      <c r="DOU41" s="159"/>
      <c r="DOV41" s="160"/>
      <c r="DPA41" s="150" t="s">
        <v>196</v>
      </c>
      <c r="DPB41" s="147"/>
      <c r="DPC41" s="159"/>
      <c r="DPD41" s="160"/>
      <c r="DPI41" s="150" t="s">
        <v>196</v>
      </c>
      <c r="DPJ41" s="147"/>
      <c r="DPK41" s="159"/>
      <c r="DPL41" s="160"/>
      <c r="DPQ41" s="150" t="s">
        <v>196</v>
      </c>
      <c r="DPR41" s="147"/>
      <c r="DPS41" s="159"/>
      <c r="DPT41" s="160"/>
      <c r="DPY41" s="150" t="s">
        <v>196</v>
      </c>
      <c r="DPZ41" s="147"/>
      <c r="DQA41" s="159"/>
      <c r="DQB41" s="160"/>
      <c r="DQG41" s="150" t="s">
        <v>196</v>
      </c>
      <c r="DQH41" s="147"/>
      <c r="DQI41" s="159"/>
      <c r="DQJ41" s="160"/>
      <c r="DQO41" s="150" t="s">
        <v>196</v>
      </c>
      <c r="DQP41" s="147"/>
      <c r="DQQ41" s="159"/>
      <c r="DQR41" s="160"/>
      <c r="DQW41" s="150" t="s">
        <v>196</v>
      </c>
      <c r="DQX41" s="147"/>
      <c r="DQY41" s="159"/>
      <c r="DQZ41" s="160"/>
      <c r="DRE41" s="150" t="s">
        <v>196</v>
      </c>
      <c r="DRF41" s="147"/>
      <c r="DRG41" s="159"/>
      <c r="DRH41" s="160"/>
      <c r="DRM41" s="150" t="s">
        <v>196</v>
      </c>
      <c r="DRN41" s="147"/>
      <c r="DRO41" s="159"/>
      <c r="DRP41" s="160"/>
      <c r="DRU41" s="150" t="s">
        <v>196</v>
      </c>
      <c r="DRV41" s="147"/>
      <c r="DRW41" s="159"/>
      <c r="DRX41" s="160"/>
      <c r="DSC41" s="150" t="s">
        <v>196</v>
      </c>
      <c r="DSD41" s="147"/>
      <c r="DSE41" s="159"/>
      <c r="DSF41" s="160"/>
      <c r="DSK41" s="150" t="s">
        <v>196</v>
      </c>
      <c r="DSL41" s="147"/>
      <c r="DSM41" s="159"/>
      <c r="DSN41" s="160"/>
      <c r="DSS41" s="150" t="s">
        <v>196</v>
      </c>
      <c r="DST41" s="147"/>
      <c r="DSU41" s="159"/>
      <c r="DSV41" s="160"/>
      <c r="DTA41" s="150" t="s">
        <v>196</v>
      </c>
      <c r="DTB41" s="147"/>
      <c r="DTC41" s="159"/>
      <c r="DTD41" s="160"/>
      <c r="DTI41" s="150" t="s">
        <v>196</v>
      </c>
      <c r="DTJ41" s="147"/>
      <c r="DTK41" s="159"/>
      <c r="DTL41" s="160"/>
      <c r="DTQ41" s="150" t="s">
        <v>196</v>
      </c>
      <c r="DTR41" s="147"/>
      <c r="DTS41" s="159"/>
      <c r="DTT41" s="160"/>
      <c r="DTY41" s="150" t="s">
        <v>196</v>
      </c>
      <c r="DTZ41" s="147"/>
      <c r="DUA41" s="159"/>
      <c r="DUB41" s="160"/>
      <c r="DUG41" s="150" t="s">
        <v>196</v>
      </c>
      <c r="DUH41" s="147"/>
      <c r="DUI41" s="159"/>
      <c r="DUJ41" s="160"/>
      <c r="DUO41" s="150" t="s">
        <v>196</v>
      </c>
      <c r="DUP41" s="147"/>
      <c r="DUQ41" s="159"/>
      <c r="DUR41" s="160"/>
      <c r="DUW41" s="150" t="s">
        <v>196</v>
      </c>
      <c r="DUX41" s="147"/>
      <c r="DUY41" s="159"/>
      <c r="DUZ41" s="160"/>
      <c r="DVE41" s="150" t="s">
        <v>196</v>
      </c>
      <c r="DVF41" s="147"/>
      <c r="DVG41" s="159"/>
      <c r="DVH41" s="160"/>
      <c r="DVM41" s="150" t="s">
        <v>196</v>
      </c>
      <c r="DVN41" s="147"/>
      <c r="DVO41" s="159"/>
      <c r="DVP41" s="160"/>
      <c r="DVU41" s="150" t="s">
        <v>196</v>
      </c>
      <c r="DVV41" s="147"/>
      <c r="DVW41" s="159"/>
      <c r="DVX41" s="160"/>
      <c r="DWC41" s="150" t="s">
        <v>196</v>
      </c>
      <c r="DWD41" s="147"/>
      <c r="DWE41" s="159"/>
      <c r="DWF41" s="160"/>
      <c r="DWK41" s="150" t="s">
        <v>196</v>
      </c>
      <c r="DWL41" s="147"/>
      <c r="DWM41" s="159"/>
      <c r="DWN41" s="160"/>
      <c r="DWS41" s="150" t="s">
        <v>196</v>
      </c>
      <c r="DWT41" s="147"/>
      <c r="DWU41" s="159"/>
      <c r="DWV41" s="160"/>
      <c r="DXA41" s="150" t="s">
        <v>196</v>
      </c>
      <c r="DXB41" s="147"/>
      <c r="DXC41" s="159"/>
      <c r="DXD41" s="160"/>
      <c r="DXI41" s="150" t="s">
        <v>196</v>
      </c>
      <c r="DXJ41" s="147"/>
      <c r="DXK41" s="159"/>
      <c r="DXL41" s="160"/>
      <c r="DXQ41" s="150" t="s">
        <v>196</v>
      </c>
      <c r="DXR41" s="147"/>
      <c r="DXS41" s="159"/>
      <c r="DXT41" s="160"/>
      <c r="DXY41" s="150" t="s">
        <v>196</v>
      </c>
      <c r="DXZ41" s="147"/>
      <c r="DYA41" s="159"/>
      <c r="DYB41" s="160"/>
      <c r="DYG41" s="150" t="s">
        <v>196</v>
      </c>
      <c r="DYH41" s="147"/>
      <c r="DYI41" s="159"/>
      <c r="DYJ41" s="160"/>
      <c r="DYO41" s="150" t="s">
        <v>196</v>
      </c>
      <c r="DYP41" s="147"/>
      <c r="DYQ41" s="159"/>
      <c r="DYR41" s="160"/>
      <c r="DYW41" s="150" t="s">
        <v>196</v>
      </c>
      <c r="DYX41" s="147"/>
      <c r="DYY41" s="159"/>
      <c r="DYZ41" s="160"/>
      <c r="DZE41" s="150" t="s">
        <v>196</v>
      </c>
      <c r="DZF41" s="147"/>
      <c r="DZG41" s="159"/>
      <c r="DZH41" s="160"/>
      <c r="DZM41" s="150" t="s">
        <v>196</v>
      </c>
      <c r="DZN41" s="147"/>
      <c r="DZO41" s="159"/>
      <c r="DZP41" s="160"/>
      <c r="DZU41" s="150" t="s">
        <v>196</v>
      </c>
      <c r="DZV41" s="147"/>
      <c r="DZW41" s="159"/>
      <c r="DZX41" s="160"/>
      <c r="EAC41" s="150" t="s">
        <v>196</v>
      </c>
      <c r="EAD41" s="147"/>
      <c r="EAE41" s="159"/>
      <c r="EAF41" s="160"/>
      <c r="EAK41" s="150" t="s">
        <v>196</v>
      </c>
      <c r="EAL41" s="147"/>
      <c r="EAM41" s="159"/>
      <c r="EAN41" s="160"/>
      <c r="EAS41" s="150" t="s">
        <v>196</v>
      </c>
      <c r="EAT41" s="147"/>
      <c r="EAU41" s="159"/>
      <c r="EAV41" s="160"/>
      <c r="EBA41" s="150" t="s">
        <v>196</v>
      </c>
      <c r="EBB41" s="147"/>
      <c r="EBC41" s="159"/>
      <c r="EBD41" s="160"/>
      <c r="EBI41" s="150" t="s">
        <v>196</v>
      </c>
      <c r="EBJ41" s="147"/>
      <c r="EBK41" s="159"/>
      <c r="EBL41" s="160"/>
      <c r="EBQ41" s="150" t="s">
        <v>196</v>
      </c>
      <c r="EBR41" s="147"/>
      <c r="EBS41" s="159"/>
      <c r="EBT41" s="160"/>
      <c r="EBY41" s="150" t="s">
        <v>196</v>
      </c>
      <c r="EBZ41" s="147"/>
      <c r="ECA41" s="159"/>
      <c r="ECB41" s="160"/>
      <c r="ECG41" s="150" t="s">
        <v>196</v>
      </c>
      <c r="ECH41" s="147"/>
      <c r="ECI41" s="159"/>
      <c r="ECJ41" s="160"/>
      <c r="ECO41" s="150" t="s">
        <v>196</v>
      </c>
      <c r="ECP41" s="147"/>
      <c r="ECQ41" s="159"/>
      <c r="ECR41" s="160"/>
      <c r="ECW41" s="150" t="s">
        <v>196</v>
      </c>
      <c r="ECX41" s="147"/>
      <c r="ECY41" s="159"/>
      <c r="ECZ41" s="160"/>
      <c r="EDE41" s="150" t="s">
        <v>196</v>
      </c>
      <c r="EDF41" s="147"/>
      <c r="EDG41" s="159"/>
      <c r="EDH41" s="160"/>
      <c r="EDM41" s="150" t="s">
        <v>196</v>
      </c>
      <c r="EDN41" s="147"/>
      <c r="EDO41" s="159"/>
      <c r="EDP41" s="160"/>
      <c r="EDU41" s="150" t="s">
        <v>196</v>
      </c>
      <c r="EDV41" s="147"/>
      <c r="EDW41" s="159"/>
      <c r="EDX41" s="160"/>
      <c r="EEC41" s="150" t="s">
        <v>196</v>
      </c>
      <c r="EED41" s="147"/>
      <c r="EEE41" s="159"/>
      <c r="EEF41" s="160"/>
      <c r="EEK41" s="150" t="s">
        <v>196</v>
      </c>
      <c r="EEL41" s="147"/>
      <c r="EEM41" s="159"/>
      <c r="EEN41" s="160"/>
      <c r="EES41" s="150" t="s">
        <v>196</v>
      </c>
      <c r="EET41" s="147"/>
      <c r="EEU41" s="159"/>
      <c r="EEV41" s="160"/>
      <c r="EFA41" s="150" t="s">
        <v>196</v>
      </c>
      <c r="EFB41" s="147"/>
      <c r="EFC41" s="159"/>
      <c r="EFD41" s="160"/>
      <c r="EFI41" s="150" t="s">
        <v>196</v>
      </c>
      <c r="EFJ41" s="147"/>
      <c r="EFK41" s="159"/>
      <c r="EFL41" s="160"/>
      <c r="EFQ41" s="150" t="s">
        <v>196</v>
      </c>
      <c r="EFR41" s="147"/>
      <c r="EFS41" s="159"/>
      <c r="EFT41" s="160"/>
      <c r="EFY41" s="150" t="s">
        <v>196</v>
      </c>
      <c r="EFZ41" s="147"/>
      <c r="EGA41" s="159"/>
      <c r="EGB41" s="160"/>
      <c r="EGG41" s="150" t="s">
        <v>196</v>
      </c>
      <c r="EGH41" s="147"/>
      <c r="EGI41" s="159"/>
      <c r="EGJ41" s="160"/>
      <c r="EGO41" s="150" t="s">
        <v>196</v>
      </c>
      <c r="EGP41" s="147"/>
      <c r="EGQ41" s="159"/>
      <c r="EGR41" s="160"/>
      <c r="EGW41" s="150" t="s">
        <v>196</v>
      </c>
      <c r="EGX41" s="147"/>
      <c r="EGY41" s="159"/>
      <c r="EGZ41" s="160"/>
      <c r="EHE41" s="150" t="s">
        <v>196</v>
      </c>
      <c r="EHF41" s="147"/>
      <c r="EHG41" s="159"/>
      <c r="EHH41" s="160"/>
      <c r="EHM41" s="150" t="s">
        <v>196</v>
      </c>
      <c r="EHN41" s="147"/>
      <c r="EHO41" s="159"/>
      <c r="EHP41" s="160"/>
      <c r="EHU41" s="150" t="s">
        <v>196</v>
      </c>
      <c r="EHV41" s="147"/>
      <c r="EHW41" s="159"/>
      <c r="EHX41" s="160"/>
      <c r="EIC41" s="150" t="s">
        <v>196</v>
      </c>
      <c r="EID41" s="147"/>
      <c r="EIE41" s="159"/>
      <c r="EIF41" s="160"/>
      <c r="EIK41" s="150" t="s">
        <v>196</v>
      </c>
      <c r="EIL41" s="147"/>
      <c r="EIM41" s="159"/>
      <c r="EIN41" s="160"/>
      <c r="EIS41" s="150" t="s">
        <v>196</v>
      </c>
      <c r="EIT41" s="147"/>
      <c r="EIU41" s="159"/>
      <c r="EIV41" s="160"/>
      <c r="EJA41" s="150" t="s">
        <v>196</v>
      </c>
      <c r="EJB41" s="147"/>
      <c r="EJC41" s="159"/>
      <c r="EJD41" s="160"/>
      <c r="EJI41" s="150" t="s">
        <v>196</v>
      </c>
      <c r="EJJ41" s="147"/>
      <c r="EJK41" s="159"/>
      <c r="EJL41" s="160"/>
      <c r="EJQ41" s="150" t="s">
        <v>196</v>
      </c>
      <c r="EJR41" s="147"/>
      <c r="EJS41" s="159"/>
      <c r="EJT41" s="160"/>
      <c r="EJY41" s="150" t="s">
        <v>196</v>
      </c>
      <c r="EJZ41" s="147"/>
      <c r="EKA41" s="159"/>
      <c r="EKB41" s="160"/>
      <c r="EKG41" s="150" t="s">
        <v>196</v>
      </c>
      <c r="EKH41" s="147"/>
      <c r="EKI41" s="159"/>
      <c r="EKJ41" s="160"/>
      <c r="EKO41" s="150" t="s">
        <v>196</v>
      </c>
      <c r="EKP41" s="147"/>
      <c r="EKQ41" s="159"/>
      <c r="EKR41" s="160"/>
      <c r="EKW41" s="150" t="s">
        <v>196</v>
      </c>
      <c r="EKX41" s="147"/>
      <c r="EKY41" s="159"/>
      <c r="EKZ41" s="160"/>
      <c r="ELE41" s="150" t="s">
        <v>196</v>
      </c>
      <c r="ELF41" s="147"/>
      <c r="ELG41" s="159"/>
      <c r="ELH41" s="160"/>
      <c r="ELM41" s="150" t="s">
        <v>196</v>
      </c>
      <c r="ELN41" s="147"/>
      <c r="ELO41" s="159"/>
      <c r="ELP41" s="160"/>
      <c r="ELU41" s="150" t="s">
        <v>196</v>
      </c>
      <c r="ELV41" s="147"/>
      <c r="ELW41" s="159"/>
      <c r="ELX41" s="160"/>
      <c r="EMC41" s="150" t="s">
        <v>196</v>
      </c>
      <c r="EMD41" s="147"/>
      <c r="EME41" s="159"/>
      <c r="EMF41" s="160"/>
      <c r="EMK41" s="150" t="s">
        <v>196</v>
      </c>
      <c r="EML41" s="147"/>
      <c r="EMM41" s="159"/>
      <c r="EMN41" s="160"/>
      <c r="EMS41" s="150" t="s">
        <v>196</v>
      </c>
      <c r="EMT41" s="147"/>
      <c r="EMU41" s="159"/>
      <c r="EMV41" s="160"/>
      <c r="ENA41" s="150" t="s">
        <v>196</v>
      </c>
      <c r="ENB41" s="147"/>
      <c r="ENC41" s="159"/>
      <c r="END41" s="160"/>
      <c r="ENI41" s="150" t="s">
        <v>196</v>
      </c>
      <c r="ENJ41" s="147"/>
      <c r="ENK41" s="159"/>
      <c r="ENL41" s="160"/>
      <c r="ENQ41" s="150" t="s">
        <v>196</v>
      </c>
      <c r="ENR41" s="147"/>
      <c r="ENS41" s="159"/>
      <c r="ENT41" s="160"/>
      <c r="ENY41" s="150" t="s">
        <v>196</v>
      </c>
      <c r="ENZ41" s="147"/>
      <c r="EOA41" s="159"/>
      <c r="EOB41" s="160"/>
      <c r="EOG41" s="150" t="s">
        <v>196</v>
      </c>
      <c r="EOH41" s="147"/>
      <c r="EOI41" s="159"/>
      <c r="EOJ41" s="160"/>
      <c r="EOO41" s="150" t="s">
        <v>196</v>
      </c>
      <c r="EOP41" s="147"/>
      <c r="EOQ41" s="159"/>
      <c r="EOR41" s="160"/>
      <c r="EOW41" s="150" t="s">
        <v>196</v>
      </c>
      <c r="EOX41" s="147"/>
      <c r="EOY41" s="159"/>
      <c r="EOZ41" s="160"/>
      <c r="EPE41" s="150" t="s">
        <v>196</v>
      </c>
      <c r="EPF41" s="147"/>
      <c r="EPG41" s="159"/>
      <c r="EPH41" s="160"/>
      <c r="EPM41" s="150" t="s">
        <v>196</v>
      </c>
      <c r="EPN41" s="147"/>
      <c r="EPO41" s="159"/>
      <c r="EPP41" s="160"/>
      <c r="EPU41" s="150" t="s">
        <v>196</v>
      </c>
      <c r="EPV41" s="147"/>
      <c r="EPW41" s="159"/>
      <c r="EPX41" s="160"/>
      <c r="EQC41" s="150" t="s">
        <v>196</v>
      </c>
      <c r="EQD41" s="147"/>
      <c r="EQE41" s="159"/>
      <c r="EQF41" s="160"/>
      <c r="EQK41" s="150" t="s">
        <v>196</v>
      </c>
      <c r="EQL41" s="147"/>
      <c r="EQM41" s="159"/>
      <c r="EQN41" s="160"/>
      <c r="EQS41" s="150" t="s">
        <v>196</v>
      </c>
      <c r="EQT41" s="147"/>
      <c r="EQU41" s="159"/>
      <c r="EQV41" s="160"/>
      <c r="ERA41" s="150" t="s">
        <v>196</v>
      </c>
      <c r="ERB41" s="147"/>
      <c r="ERC41" s="159"/>
      <c r="ERD41" s="160"/>
      <c r="ERI41" s="150" t="s">
        <v>196</v>
      </c>
      <c r="ERJ41" s="147"/>
      <c r="ERK41" s="159"/>
      <c r="ERL41" s="160"/>
      <c r="ERQ41" s="150" t="s">
        <v>196</v>
      </c>
      <c r="ERR41" s="147"/>
      <c r="ERS41" s="159"/>
      <c r="ERT41" s="160"/>
      <c r="ERY41" s="150" t="s">
        <v>196</v>
      </c>
      <c r="ERZ41" s="147"/>
      <c r="ESA41" s="159"/>
      <c r="ESB41" s="160"/>
      <c r="ESG41" s="150" t="s">
        <v>196</v>
      </c>
      <c r="ESH41" s="147"/>
      <c r="ESI41" s="159"/>
      <c r="ESJ41" s="160"/>
      <c r="ESO41" s="150" t="s">
        <v>196</v>
      </c>
      <c r="ESP41" s="147"/>
      <c r="ESQ41" s="159"/>
      <c r="ESR41" s="160"/>
      <c r="ESW41" s="150" t="s">
        <v>196</v>
      </c>
      <c r="ESX41" s="147"/>
      <c r="ESY41" s="159"/>
      <c r="ESZ41" s="160"/>
      <c r="ETE41" s="150" t="s">
        <v>196</v>
      </c>
      <c r="ETF41" s="147"/>
      <c r="ETG41" s="159"/>
      <c r="ETH41" s="160"/>
      <c r="ETM41" s="150" t="s">
        <v>196</v>
      </c>
      <c r="ETN41" s="147"/>
      <c r="ETO41" s="159"/>
      <c r="ETP41" s="160"/>
      <c r="ETU41" s="150" t="s">
        <v>196</v>
      </c>
      <c r="ETV41" s="147"/>
      <c r="ETW41" s="159"/>
      <c r="ETX41" s="160"/>
      <c r="EUC41" s="150" t="s">
        <v>196</v>
      </c>
      <c r="EUD41" s="147"/>
      <c r="EUE41" s="159"/>
      <c r="EUF41" s="160"/>
      <c r="EUK41" s="150" t="s">
        <v>196</v>
      </c>
      <c r="EUL41" s="147"/>
      <c r="EUM41" s="159"/>
      <c r="EUN41" s="160"/>
      <c r="EUS41" s="150" t="s">
        <v>196</v>
      </c>
      <c r="EUT41" s="147"/>
      <c r="EUU41" s="159"/>
      <c r="EUV41" s="160"/>
      <c r="EVA41" s="150" t="s">
        <v>196</v>
      </c>
      <c r="EVB41" s="147"/>
      <c r="EVC41" s="159"/>
      <c r="EVD41" s="160"/>
      <c r="EVI41" s="150" t="s">
        <v>196</v>
      </c>
      <c r="EVJ41" s="147"/>
      <c r="EVK41" s="159"/>
      <c r="EVL41" s="160"/>
      <c r="EVQ41" s="150" t="s">
        <v>196</v>
      </c>
      <c r="EVR41" s="147"/>
      <c r="EVS41" s="159"/>
      <c r="EVT41" s="160"/>
      <c r="EVY41" s="150" t="s">
        <v>196</v>
      </c>
      <c r="EVZ41" s="147"/>
      <c r="EWA41" s="159"/>
      <c r="EWB41" s="160"/>
      <c r="EWG41" s="150" t="s">
        <v>196</v>
      </c>
      <c r="EWH41" s="147"/>
      <c r="EWI41" s="159"/>
      <c r="EWJ41" s="160"/>
      <c r="EWO41" s="150" t="s">
        <v>196</v>
      </c>
      <c r="EWP41" s="147"/>
      <c r="EWQ41" s="159"/>
      <c r="EWR41" s="160"/>
      <c r="EWW41" s="150" t="s">
        <v>196</v>
      </c>
      <c r="EWX41" s="147"/>
      <c r="EWY41" s="159"/>
      <c r="EWZ41" s="160"/>
      <c r="EXE41" s="150" t="s">
        <v>196</v>
      </c>
      <c r="EXF41" s="147"/>
      <c r="EXG41" s="159"/>
      <c r="EXH41" s="160"/>
      <c r="EXM41" s="150" t="s">
        <v>196</v>
      </c>
      <c r="EXN41" s="147"/>
      <c r="EXO41" s="159"/>
      <c r="EXP41" s="160"/>
      <c r="EXU41" s="150" t="s">
        <v>196</v>
      </c>
      <c r="EXV41" s="147"/>
      <c r="EXW41" s="159"/>
      <c r="EXX41" s="160"/>
      <c r="EYC41" s="150" t="s">
        <v>196</v>
      </c>
      <c r="EYD41" s="147"/>
      <c r="EYE41" s="159"/>
      <c r="EYF41" s="160"/>
      <c r="EYK41" s="150" t="s">
        <v>196</v>
      </c>
      <c r="EYL41" s="147"/>
      <c r="EYM41" s="159"/>
      <c r="EYN41" s="160"/>
      <c r="EYS41" s="150" t="s">
        <v>196</v>
      </c>
      <c r="EYT41" s="147"/>
      <c r="EYU41" s="159"/>
      <c r="EYV41" s="160"/>
      <c r="EZA41" s="150" t="s">
        <v>196</v>
      </c>
      <c r="EZB41" s="147"/>
      <c r="EZC41" s="159"/>
      <c r="EZD41" s="160"/>
      <c r="EZI41" s="150" t="s">
        <v>196</v>
      </c>
      <c r="EZJ41" s="147"/>
      <c r="EZK41" s="159"/>
      <c r="EZL41" s="160"/>
      <c r="EZQ41" s="150" t="s">
        <v>196</v>
      </c>
      <c r="EZR41" s="147"/>
      <c r="EZS41" s="159"/>
      <c r="EZT41" s="160"/>
      <c r="EZY41" s="150" t="s">
        <v>196</v>
      </c>
      <c r="EZZ41" s="147"/>
      <c r="FAA41" s="159"/>
      <c r="FAB41" s="160"/>
      <c r="FAG41" s="150" t="s">
        <v>196</v>
      </c>
      <c r="FAH41" s="147"/>
      <c r="FAI41" s="159"/>
      <c r="FAJ41" s="160"/>
      <c r="FAO41" s="150" t="s">
        <v>196</v>
      </c>
      <c r="FAP41" s="147"/>
      <c r="FAQ41" s="159"/>
      <c r="FAR41" s="160"/>
      <c r="FAW41" s="150" t="s">
        <v>196</v>
      </c>
      <c r="FAX41" s="147"/>
      <c r="FAY41" s="159"/>
      <c r="FAZ41" s="160"/>
      <c r="FBE41" s="150" t="s">
        <v>196</v>
      </c>
      <c r="FBF41" s="147"/>
      <c r="FBG41" s="159"/>
      <c r="FBH41" s="160"/>
      <c r="FBM41" s="150" t="s">
        <v>196</v>
      </c>
      <c r="FBN41" s="147"/>
      <c r="FBO41" s="159"/>
      <c r="FBP41" s="160"/>
      <c r="FBU41" s="150" t="s">
        <v>196</v>
      </c>
      <c r="FBV41" s="147"/>
      <c r="FBW41" s="159"/>
      <c r="FBX41" s="160"/>
      <c r="FCC41" s="150" t="s">
        <v>196</v>
      </c>
      <c r="FCD41" s="147"/>
      <c r="FCE41" s="159"/>
      <c r="FCF41" s="160"/>
      <c r="FCK41" s="150" t="s">
        <v>196</v>
      </c>
      <c r="FCL41" s="147"/>
      <c r="FCM41" s="159"/>
      <c r="FCN41" s="160"/>
      <c r="FCS41" s="150" t="s">
        <v>196</v>
      </c>
      <c r="FCT41" s="147"/>
      <c r="FCU41" s="159"/>
      <c r="FCV41" s="160"/>
      <c r="FDA41" s="150" t="s">
        <v>196</v>
      </c>
      <c r="FDB41" s="147"/>
      <c r="FDC41" s="159"/>
      <c r="FDD41" s="160"/>
      <c r="FDI41" s="150" t="s">
        <v>196</v>
      </c>
      <c r="FDJ41" s="147"/>
      <c r="FDK41" s="159"/>
      <c r="FDL41" s="160"/>
      <c r="FDQ41" s="150" t="s">
        <v>196</v>
      </c>
      <c r="FDR41" s="147"/>
      <c r="FDS41" s="159"/>
      <c r="FDT41" s="160"/>
      <c r="FDY41" s="150" t="s">
        <v>196</v>
      </c>
      <c r="FDZ41" s="147"/>
      <c r="FEA41" s="159"/>
      <c r="FEB41" s="160"/>
      <c r="FEG41" s="150" t="s">
        <v>196</v>
      </c>
      <c r="FEH41" s="147"/>
      <c r="FEI41" s="159"/>
      <c r="FEJ41" s="160"/>
      <c r="FEO41" s="150" t="s">
        <v>196</v>
      </c>
      <c r="FEP41" s="147"/>
      <c r="FEQ41" s="159"/>
      <c r="FER41" s="160"/>
      <c r="FEW41" s="150" t="s">
        <v>196</v>
      </c>
      <c r="FEX41" s="147"/>
      <c r="FEY41" s="159"/>
      <c r="FEZ41" s="160"/>
      <c r="FFE41" s="150" t="s">
        <v>196</v>
      </c>
      <c r="FFF41" s="147"/>
      <c r="FFG41" s="159"/>
      <c r="FFH41" s="160"/>
      <c r="FFM41" s="150" t="s">
        <v>196</v>
      </c>
      <c r="FFN41" s="147"/>
      <c r="FFO41" s="159"/>
      <c r="FFP41" s="160"/>
      <c r="FFU41" s="150" t="s">
        <v>196</v>
      </c>
      <c r="FFV41" s="147"/>
      <c r="FFW41" s="159"/>
      <c r="FFX41" s="160"/>
      <c r="FGC41" s="150" t="s">
        <v>196</v>
      </c>
      <c r="FGD41" s="147"/>
      <c r="FGE41" s="159"/>
      <c r="FGF41" s="160"/>
      <c r="FGK41" s="150" t="s">
        <v>196</v>
      </c>
      <c r="FGL41" s="147"/>
      <c r="FGM41" s="159"/>
      <c r="FGN41" s="160"/>
      <c r="FGS41" s="150" t="s">
        <v>196</v>
      </c>
      <c r="FGT41" s="147"/>
      <c r="FGU41" s="159"/>
      <c r="FGV41" s="160"/>
      <c r="FHA41" s="150" t="s">
        <v>196</v>
      </c>
      <c r="FHB41" s="147"/>
      <c r="FHC41" s="159"/>
      <c r="FHD41" s="160"/>
      <c r="FHI41" s="150" t="s">
        <v>196</v>
      </c>
      <c r="FHJ41" s="147"/>
      <c r="FHK41" s="159"/>
      <c r="FHL41" s="160"/>
      <c r="FHQ41" s="150" t="s">
        <v>196</v>
      </c>
      <c r="FHR41" s="147"/>
      <c r="FHS41" s="159"/>
      <c r="FHT41" s="160"/>
      <c r="FHY41" s="150" t="s">
        <v>196</v>
      </c>
      <c r="FHZ41" s="147"/>
      <c r="FIA41" s="159"/>
      <c r="FIB41" s="160"/>
      <c r="FIG41" s="150" t="s">
        <v>196</v>
      </c>
      <c r="FIH41" s="147"/>
      <c r="FII41" s="159"/>
      <c r="FIJ41" s="160"/>
      <c r="FIO41" s="150" t="s">
        <v>196</v>
      </c>
      <c r="FIP41" s="147"/>
      <c r="FIQ41" s="159"/>
      <c r="FIR41" s="160"/>
      <c r="FIW41" s="150" t="s">
        <v>196</v>
      </c>
      <c r="FIX41" s="147"/>
      <c r="FIY41" s="159"/>
      <c r="FIZ41" s="160"/>
      <c r="FJE41" s="150" t="s">
        <v>196</v>
      </c>
      <c r="FJF41" s="147"/>
      <c r="FJG41" s="159"/>
      <c r="FJH41" s="160"/>
      <c r="FJM41" s="150" t="s">
        <v>196</v>
      </c>
      <c r="FJN41" s="147"/>
      <c r="FJO41" s="159"/>
      <c r="FJP41" s="160"/>
      <c r="FJU41" s="150" t="s">
        <v>196</v>
      </c>
      <c r="FJV41" s="147"/>
      <c r="FJW41" s="159"/>
      <c r="FJX41" s="160"/>
      <c r="FKC41" s="150" t="s">
        <v>196</v>
      </c>
      <c r="FKD41" s="147"/>
      <c r="FKE41" s="159"/>
      <c r="FKF41" s="160"/>
      <c r="FKK41" s="150" t="s">
        <v>196</v>
      </c>
      <c r="FKL41" s="147"/>
      <c r="FKM41" s="159"/>
      <c r="FKN41" s="160"/>
      <c r="FKS41" s="150" t="s">
        <v>196</v>
      </c>
      <c r="FKT41" s="147"/>
      <c r="FKU41" s="159"/>
      <c r="FKV41" s="160"/>
      <c r="FLA41" s="150" t="s">
        <v>196</v>
      </c>
      <c r="FLB41" s="147"/>
      <c r="FLC41" s="159"/>
      <c r="FLD41" s="160"/>
      <c r="FLI41" s="150" t="s">
        <v>196</v>
      </c>
      <c r="FLJ41" s="147"/>
      <c r="FLK41" s="159"/>
      <c r="FLL41" s="160"/>
      <c r="FLQ41" s="150" t="s">
        <v>196</v>
      </c>
      <c r="FLR41" s="147"/>
      <c r="FLS41" s="159"/>
      <c r="FLT41" s="160"/>
      <c r="FLY41" s="150" t="s">
        <v>196</v>
      </c>
      <c r="FLZ41" s="147"/>
      <c r="FMA41" s="159"/>
      <c r="FMB41" s="160"/>
      <c r="FMG41" s="150" t="s">
        <v>196</v>
      </c>
      <c r="FMH41" s="147"/>
      <c r="FMI41" s="159"/>
      <c r="FMJ41" s="160"/>
      <c r="FMO41" s="150" t="s">
        <v>196</v>
      </c>
      <c r="FMP41" s="147"/>
      <c r="FMQ41" s="159"/>
      <c r="FMR41" s="160"/>
      <c r="FMW41" s="150" t="s">
        <v>196</v>
      </c>
      <c r="FMX41" s="147"/>
      <c r="FMY41" s="159"/>
      <c r="FMZ41" s="160"/>
      <c r="FNE41" s="150" t="s">
        <v>196</v>
      </c>
      <c r="FNF41" s="147"/>
      <c r="FNG41" s="159"/>
      <c r="FNH41" s="160"/>
      <c r="FNM41" s="150" t="s">
        <v>196</v>
      </c>
      <c r="FNN41" s="147"/>
      <c r="FNO41" s="159"/>
      <c r="FNP41" s="160"/>
      <c r="FNU41" s="150" t="s">
        <v>196</v>
      </c>
      <c r="FNV41" s="147"/>
      <c r="FNW41" s="159"/>
      <c r="FNX41" s="160"/>
      <c r="FOC41" s="150" t="s">
        <v>196</v>
      </c>
      <c r="FOD41" s="147"/>
      <c r="FOE41" s="159"/>
      <c r="FOF41" s="160"/>
      <c r="FOK41" s="150" t="s">
        <v>196</v>
      </c>
      <c r="FOL41" s="147"/>
      <c r="FOM41" s="159"/>
      <c r="FON41" s="160"/>
      <c r="FOS41" s="150" t="s">
        <v>196</v>
      </c>
      <c r="FOT41" s="147"/>
      <c r="FOU41" s="159"/>
      <c r="FOV41" s="160"/>
      <c r="FPA41" s="150" t="s">
        <v>196</v>
      </c>
      <c r="FPB41" s="147"/>
      <c r="FPC41" s="159"/>
      <c r="FPD41" s="160"/>
      <c r="FPI41" s="150" t="s">
        <v>196</v>
      </c>
      <c r="FPJ41" s="147"/>
      <c r="FPK41" s="159"/>
      <c r="FPL41" s="160"/>
      <c r="FPQ41" s="150" t="s">
        <v>196</v>
      </c>
      <c r="FPR41" s="147"/>
      <c r="FPS41" s="159"/>
      <c r="FPT41" s="160"/>
      <c r="FPY41" s="150" t="s">
        <v>196</v>
      </c>
      <c r="FPZ41" s="147"/>
      <c r="FQA41" s="159"/>
      <c r="FQB41" s="160"/>
      <c r="FQG41" s="150" t="s">
        <v>196</v>
      </c>
      <c r="FQH41" s="147"/>
      <c r="FQI41" s="159"/>
      <c r="FQJ41" s="160"/>
      <c r="FQO41" s="150" t="s">
        <v>196</v>
      </c>
      <c r="FQP41" s="147"/>
      <c r="FQQ41" s="159"/>
      <c r="FQR41" s="160"/>
      <c r="FQW41" s="150" t="s">
        <v>196</v>
      </c>
      <c r="FQX41" s="147"/>
      <c r="FQY41" s="159"/>
      <c r="FQZ41" s="160"/>
      <c r="FRE41" s="150" t="s">
        <v>196</v>
      </c>
      <c r="FRF41" s="147"/>
      <c r="FRG41" s="159"/>
      <c r="FRH41" s="160"/>
      <c r="FRM41" s="150" t="s">
        <v>196</v>
      </c>
      <c r="FRN41" s="147"/>
      <c r="FRO41" s="159"/>
      <c r="FRP41" s="160"/>
      <c r="FRU41" s="150" t="s">
        <v>196</v>
      </c>
      <c r="FRV41" s="147"/>
      <c r="FRW41" s="159"/>
      <c r="FRX41" s="160"/>
      <c r="FSC41" s="150" t="s">
        <v>196</v>
      </c>
      <c r="FSD41" s="147"/>
      <c r="FSE41" s="159"/>
      <c r="FSF41" s="160"/>
      <c r="FSK41" s="150" t="s">
        <v>196</v>
      </c>
      <c r="FSL41" s="147"/>
      <c r="FSM41" s="159"/>
      <c r="FSN41" s="160"/>
      <c r="FSS41" s="150" t="s">
        <v>196</v>
      </c>
      <c r="FST41" s="147"/>
      <c r="FSU41" s="159"/>
      <c r="FSV41" s="160"/>
      <c r="FTA41" s="150" t="s">
        <v>196</v>
      </c>
      <c r="FTB41" s="147"/>
      <c r="FTC41" s="159"/>
      <c r="FTD41" s="160"/>
      <c r="FTI41" s="150" t="s">
        <v>196</v>
      </c>
      <c r="FTJ41" s="147"/>
      <c r="FTK41" s="159"/>
      <c r="FTL41" s="160"/>
      <c r="FTQ41" s="150" t="s">
        <v>196</v>
      </c>
      <c r="FTR41" s="147"/>
      <c r="FTS41" s="159"/>
      <c r="FTT41" s="160"/>
      <c r="FTY41" s="150" t="s">
        <v>196</v>
      </c>
      <c r="FTZ41" s="147"/>
      <c r="FUA41" s="159"/>
      <c r="FUB41" s="160"/>
      <c r="FUG41" s="150" t="s">
        <v>196</v>
      </c>
      <c r="FUH41" s="147"/>
      <c r="FUI41" s="159"/>
      <c r="FUJ41" s="160"/>
      <c r="FUO41" s="150" t="s">
        <v>196</v>
      </c>
      <c r="FUP41" s="147"/>
      <c r="FUQ41" s="159"/>
      <c r="FUR41" s="160"/>
      <c r="FUW41" s="150" t="s">
        <v>196</v>
      </c>
      <c r="FUX41" s="147"/>
      <c r="FUY41" s="159"/>
      <c r="FUZ41" s="160"/>
      <c r="FVE41" s="150" t="s">
        <v>196</v>
      </c>
      <c r="FVF41" s="147"/>
      <c r="FVG41" s="159"/>
      <c r="FVH41" s="160"/>
      <c r="FVM41" s="150" t="s">
        <v>196</v>
      </c>
      <c r="FVN41" s="147"/>
      <c r="FVO41" s="159"/>
      <c r="FVP41" s="160"/>
      <c r="FVU41" s="150" t="s">
        <v>196</v>
      </c>
      <c r="FVV41" s="147"/>
      <c r="FVW41" s="159"/>
      <c r="FVX41" s="160"/>
      <c r="FWC41" s="150" t="s">
        <v>196</v>
      </c>
      <c r="FWD41" s="147"/>
      <c r="FWE41" s="159"/>
      <c r="FWF41" s="160"/>
      <c r="FWK41" s="150" t="s">
        <v>196</v>
      </c>
      <c r="FWL41" s="147"/>
      <c r="FWM41" s="159"/>
      <c r="FWN41" s="160"/>
      <c r="FWS41" s="150" t="s">
        <v>196</v>
      </c>
      <c r="FWT41" s="147"/>
      <c r="FWU41" s="159"/>
      <c r="FWV41" s="160"/>
      <c r="FXA41" s="150" t="s">
        <v>196</v>
      </c>
      <c r="FXB41" s="147"/>
      <c r="FXC41" s="159"/>
      <c r="FXD41" s="160"/>
      <c r="FXI41" s="150" t="s">
        <v>196</v>
      </c>
      <c r="FXJ41" s="147"/>
      <c r="FXK41" s="159"/>
      <c r="FXL41" s="160"/>
      <c r="FXQ41" s="150" t="s">
        <v>196</v>
      </c>
      <c r="FXR41" s="147"/>
      <c r="FXS41" s="159"/>
      <c r="FXT41" s="160"/>
      <c r="FXY41" s="150" t="s">
        <v>196</v>
      </c>
      <c r="FXZ41" s="147"/>
      <c r="FYA41" s="159"/>
      <c r="FYB41" s="160"/>
      <c r="FYG41" s="150" t="s">
        <v>196</v>
      </c>
      <c r="FYH41" s="147"/>
      <c r="FYI41" s="159"/>
      <c r="FYJ41" s="160"/>
      <c r="FYO41" s="150" t="s">
        <v>196</v>
      </c>
      <c r="FYP41" s="147"/>
      <c r="FYQ41" s="159"/>
      <c r="FYR41" s="160"/>
      <c r="FYW41" s="150" t="s">
        <v>196</v>
      </c>
      <c r="FYX41" s="147"/>
      <c r="FYY41" s="159"/>
      <c r="FYZ41" s="160"/>
      <c r="FZE41" s="150" t="s">
        <v>196</v>
      </c>
      <c r="FZF41" s="147"/>
      <c r="FZG41" s="159"/>
      <c r="FZH41" s="160"/>
      <c r="FZM41" s="150" t="s">
        <v>196</v>
      </c>
      <c r="FZN41" s="147"/>
      <c r="FZO41" s="159"/>
      <c r="FZP41" s="160"/>
      <c r="FZU41" s="150" t="s">
        <v>196</v>
      </c>
      <c r="FZV41" s="147"/>
      <c r="FZW41" s="159"/>
      <c r="FZX41" s="160"/>
      <c r="GAC41" s="150" t="s">
        <v>196</v>
      </c>
      <c r="GAD41" s="147"/>
      <c r="GAE41" s="159"/>
      <c r="GAF41" s="160"/>
      <c r="GAK41" s="150" t="s">
        <v>196</v>
      </c>
      <c r="GAL41" s="147"/>
      <c r="GAM41" s="159"/>
      <c r="GAN41" s="160"/>
      <c r="GAS41" s="150" t="s">
        <v>196</v>
      </c>
      <c r="GAT41" s="147"/>
      <c r="GAU41" s="159"/>
      <c r="GAV41" s="160"/>
      <c r="GBA41" s="150" t="s">
        <v>196</v>
      </c>
      <c r="GBB41" s="147"/>
      <c r="GBC41" s="159"/>
      <c r="GBD41" s="160"/>
      <c r="GBI41" s="150" t="s">
        <v>196</v>
      </c>
      <c r="GBJ41" s="147"/>
      <c r="GBK41" s="159"/>
      <c r="GBL41" s="160"/>
      <c r="GBQ41" s="150" t="s">
        <v>196</v>
      </c>
      <c r="GBR41" s="147"/>
      <c r="GBS41" s="159"/>
      <c r="GBT41" s="160"/>
      <c r="GBY41" s="150" t="s">
        <v>196</v>
      </c>
      <c r="GBZ41" s="147"/>
      <c r="GCA41" s="159"/>
      <c r="GCB41" s="160"/>
      <c r="GCG41" s="150" t="s">
        <v>196</v>
      </c>
      <c r="GCH41" s="147"/>
      <c r="GCI41" s="159"/>
      <c r="GCJ41" s="160"/>
      <c r="GCO41" s="150" t="s">
        <v>196</v>
      </c>
      <c r="GCP41" s="147"/>
      <c r="GCQ41" s="159"/>
      <c r="GCR41" s="160"/>
      <c r="GCW41" s="150" t="s">
        <v>196</v>
      </c>
      <c r="GCX41" s="147"/>
      <c r="GCY41" s="159"/>
      <c r="GCZ41" s="160"/>
      <c r="GDE41" s="150" t="s">
        <v>196</v>
      </c>
      <c r="GDF41" s="147"/>
      <c r="GDG41" s="159"/>
      <c r="GDH41" s="160"/>
      <c r="GDM41" s="150" t="s">
        <v>196</v>
      </c>
      <c r="GDN41" s="147"/>
      <c r="GDO41" s="159"/>
      <c r="GDP41" s="160"/>
      <c r="GDU41" s="150" t="s">
        <v>196</v>
      </c>
      <c r="GDV41" s="147"/>
      <c r="GDW41" s="159"/>
      <c r="GDX41" s="160"/>
      <c r="GEC41" s="150" t="s">
        <v>196</v>
      </c>
      <c r="GED41" s="147"/>
      <c r="GEE41" s="159"/>
      <c r="GEF41" s="160"/>
      <c r="GEK41" s="150" t="s">
        <v>196</v>
      </c>
      <c r="GEL41" s="147"/>
      <c r="GEM41" s="159"/>
      <c r="GEN41" s="160"/>
      <c r="GES41" s="150" t="s">
        <v>196</v>
      </c>
      <c r="GET41" s="147"/>
      <c r="GEU41" s="159"/>
      <c r="GEV41" s="160"/>
      <c r="GFA41" s="150" t="s">
        <v>196</v>
      </c>
      <c r="GFB41" s="147"/>
      <c r="GFC41" s="159"/>
      <c r="GFD41" s="160"/>
      <c r="GFI41" s="150" t="s">
        <v>196</v>
      </c>
      <c r="GFJ41" s="147"/>
      <c r="GFK41" s="159"/>
      <c r="GFL41" s="160"/>
      <c r="GFQ41" s="150" t="s">
        <v>196</v>
      </c>
      <c r="GFR41" s="147"/>
      <c r="GFS41" s="159"/>
      <c r="GFT41" s="160"/>
      <c r="GFY41" s="150" t="s">
        <v>196</v>
      </c>
      <c r="GFZ41" s="147"/>
      <c r="GGA41" s="159"/>
      <c r="GGB41" s="160"/>
      <c r="GGG41" s="150" t="s">
        <v>196</v>
      </c>
      <c r="GGH41" s="147"/>
      <c r="GGI41" s="159"/>
      <c r="GGJ41" s="160"/>
      <c r="GGO41" s="150" t="s">
        <v>196</v>
      </c>
      <c r="GGP41" s="147"/>
      <c r="GGQ41" s="159"/>
      <c r="GGR41" s="160"/>
      <c r="GGW41" s="150" t="s">
        <v>196</v>
      </c>
      <c r="GGX41" s="147"/>
      <c r="GGY41" s="159"/>
      <c r="GGZ41" s="160"/>
      <c r="GHE41" s="150" t="s">
        <v>196</v>
      </c>
      <c r="GHF41" s="147"/>
      <c r="GHG41" s="159"/>
      <c r="GHH41" s="160"/>
      <c r="GHM41" s="150" t="s">
        <v>196</v>
      </c>
      <c r="GHN41" s="147"/>
      <c r="GHO41" s="159"/>
      <c r="GHP41" s="160"/>
      <c r="GHU41" s="150" t="s">
        <v>196</v>
      </c>
      <c r="GHV41" s="147"/>
      <c r="GHW41" s="159"/>
      <c r="GHX41" s="160"/>
      <c r="GIC41" s="150" t="s">
        <v>196</v>
      </c>
      <c r="GID41" s="147"/>
      <c r="GIE41" s="159"/>
      <c r="GIF41" s="160"/>
      <c r="GIK41" s="150" t="s">
        <v>196</v>
      </c>
      <c r="GIL41" s="147"/>
      <c r="GIM41" s="159"/>
      <c r="GIN41" s="160"/>
      <c r="GIS41" s="150" t="s">
        <v>196</v>
      </c>
      <c r="GIT41" s="147"/>
      <c r="GIU41" s="159"/>
      <c r="GIV41" s="160"/>
      <c r="GJA41" s="150" t="s">
        <v>196</v>
      </c>
      <c r="GJB41" s="147"/>
      <c r="GJC41" s="159"/>
      <c r="GJD41" s="160"/>
      <c r="GJI41" s="150" t="s">
        <v>196</v>
      </c>
      <c r="GJJ41" s="147"/>
      <c r="GJK41" s="159"/>
      <c r="GJL41" s="160"/>
      <c r="GJQ41" s="150" t="s">
        <v>196</v>
      </c>
      <c r="GJR41" s="147"/>
      <c r="GJS41" s="159"/>
      <c r="GJT41" s="160"/>
      <c r="GJY41" s="150" t="s">
        <v>196</v>
      </c>
      <c r="GJZ41" s="147"/>
      <c r="GKA41" s="159"/>
      <c r="GKB41" s="160"/>
      <c r="GKG41" s="150" t="s">
        <v>196</v>
      </c>
      <c r="GKH41" s="147"/>
      <c r="GKI41" s="159"/>
      <c r="GKJ41" s="160"/>
      <c r="GKO41" s="150" t="s">
        <v>196</v>
      </c>
      <c r="GKP41" s="147"/>
      <c r="GKQ41" s="159"/>
      <c r="GKR41" s="160"/>
      <c r="GKW41" s="150" t="s">
        <v>196</v>
      </c>
      <c r="GKX41" s="147"/>
      <c r="GKY41" s="159"/>
      <c r="GKZ41" s="160"/>
      <c r="GLE41" s="150" t="s">
        <v>196</v>
      </c>
      <c r="GLF41" s="147"/>
      <c r="GLG41" s="159"/>
      <c r="GLH41" s="160"/>
      <c r="GLM41" s="150" t="s">
        <v>196</v>
      </c>
      <c r="GLN41" s="147"/>
      <c r="GLO41" s="159"/>
      <c r="GLP41" s="160"/>
      <c r="GLU41" s="150" t="s">
        <v>196</v>
      </c>
      <c r="GLV41" s="147"/>
      <c r="GLW41" s="159"/>
      <c r="GLX41" s="160"/>
      <c r="GMC41" s="150" t="s">
        <v>196</v>
      </c>
      <c r="GMD41" s="147"/>
      <c r="GME41" s="159"/>
      <c r="GMF41" s="160"/>
      <c r="GMK41" s="150" t="s">
        <v>196</v>
      </c>
      <c r="GML41" s="147"/>
      <c r="GMM41" s="159"/>
      <c r="GMN41" s="160"/>
      <c r="GMS41" s="150" t="s">
        <v>196</v>
      </c>
      <c r="GMT41" s="147"/>
      <c r="GMU41" s="159"/>
      <c r="GMV41" s="160"/>
      <c r="GNA41" s="150" t="s">
        <v>196</v>
      </c>
      <c r="GNB41" s="147"/>
      <c r="GNC41" s="159"/>
      <c r="GND41" s="160"/>
      <c r="GNI41" s="150" t="s">
        <v>196</v>
      </c>
      <c r="GNJ41" s="147"/>
      <c r="GNK41" s="159"/>
      <c r="GNL41" s="160"/>
      <c r="GNQ41" s="150" t="s">
        <v>196</v>
      </c>
      <c r="GNR41" s="147"/>
      <c r="GNS41" s="159"/>
      <c r="GNT41" s="160"/>
      <c r="GNY41" s="150" t="s">
        <v>196</v>
      </c>
      <c r="GNZ41" s="147"/>
      <c r="GOA41" s="159"/>
      <c r="GOB41" s="160"/>
      <c r="GOG41" s="150" t="s">
        <v>196</v>
      </c>
      <c r="GOH41" s="147"/>
      <c r="GOI41" s="159"/>
      <c r="GOJ41" s="160"/>
      <c r="GOO41" s="150" t="s">
        <v>196</v>
      </c>
      <c r="GOP41" s="147"/>
      <c r="GOQ41" s="159"/>
      <c r="GOR41" s="160"/>
      <c r="GOW41" s="150" t="s">
        <v>196</v>
      </c>
      <c r="GOX41" s="147"/>
      <c r="GOY41" s="159"/>
      <c r="GOZ41" s="160"/>
      <c r="GPE41" s="150" t="s">
        <v>196</v>
      </c>
      <c r="GPF41" s="147"/>
      <c r="GPG41" s="159"/>
      <c r="GPH41" s="160"/>
      <c r="GPM41" s="150" t="s">
        <v>196</v>
      </c>
      <c r="GPN41" s="147"/>
      <c r="GPO41" s="159"/>
      <c r="GPP41" s="160"/>
      <c r="GPU41" s="150" t="s">
        <v>196</v>
      </c>
      <c r="GPV41" s="147"/>
      <c r="GPW41" s="159"/>
      <c r="GPX41" s="160"/>
      <c r="GQC41" s="150" t="s">
        <v>196</v>
      </c>
      <c r="GQD41" s="147"/>
      <c r="GQE41" s="159"/>
      <c r="GQF41" s="160"/>
      <c r="GQK41" s="150" t="s">
        <v>196</v>
      </c>
      <c r="GQL41" s="147"/>
      <c r="GQM41" s="159"/>
      <c r="GQN41" s="160"/>
      <c r="GQS41" s="150" t="s">
        <v>196</v>
      </c>
      <c r="GQT41" s="147"/>
      <c r="GQU41" s="159"/>
      <c r="GQV41" s="160"/>
      <c r="GRA41" s="150" t="s">
        <v>196</v>
      </c>
      <c r="GRB41" s="147"/>
      <c r="GRC41" s="159"/>
      <c r="GRD41" s="160"/>
      <c r="GRI41" s="150" t="s">
        <v>196</v>
      </c>
      <c r="GRJ41" s="147"/>
      <c r="GRK41" s="159"/>
      <c r="GRL41" s="160"/>
      <c r="GRQ41" s="150" t="s">
        <v>196</v>
      </c>
      <c r="GRR41" s="147"/>
      <c r="GRS41" s="159"/>
      <c r="GRT41" s="160"/>
      <c r="GRY41" s="150" t="s">
        <v>196</v>
      </c>
      <c r="GRZ41" s="147"/>
      <c r="GSA41" s="159"/>
      <c r="GSB41" s="160"/>
      <c r="GSG41" s="150" t="s">
        <v>196</v>
      </c>
      <c r="GSH41" s="147"/>
      <c r="GSI41" s="159"/>
      <c r="GSJ41" s="160"/>
      <c r="GSO41" s="150" t="s">
        <v>196</v>
      </c>
      <c r="GSP41" s="147"/>
      <c r="GSQ41" s="159"/>
      <c r="GSR41" s="160"/>
      <c r="GSW41" s="150" t="s">
        <v>196</v>
      </c>
      <c r="GSX41" s="147"/>
      <c r="GSY41" s="159"/>
      <c r="GSZ41" s="160"/>
      <c r="GTE41" s="150" t="s">
        <v>196</v>
      </c>
      <c r="GTF41" s="147"/>
      <c r="GTG41" s="159"/>
      <c r="GTH41" s="160"/>
      <c r="GTM41" s="150" t="s">
        <v>196</v>
      </c>
      <c r="GTN41" s="147"/>
      <c r="GTO41" s="159"/>
      <c r="GTP41" s="160"/>
      <c r="GTU41" s="150" t="s">
        <v>196</v>
      </c>
      <c r="GTV41" s="147"/>
      <c r="GTW41" s="159"/>
      <c r="GTX41" s="160"/>
      <c r="GUC41" s="150" t="s">
        <v>196</v>
      </c>
      <c r="GUD41" s="147"/>
      <c r="GUE41" s="159"/>
      <c r="GUF41" s="160"/>
      <c r="GUK41" s="150" t="s">
        <v>196</v>
      </c>
      <c r="GUL41" s="147"/>
      <c r="GUM41" s="159"/>
      <c r="GUN41" s="160"/>
      <c r="GUS41" s="150" t="s">
        <v>196</v>
      </c>
      <c r="GUT41" s="147"/>
      <c r="GUU41" s="159"/>
      <c r="GUV41" s="160"/>
      <c r="GVA41" s="150" t="s">
        <v>196</v>
      </c>
      <c r="GVB41" s="147"/>
      <c r="GVC41" s="159"/>
      <c r="GVD41" s="160"/>
      <c r="GVI41" s="150" t="s">
        <v>196</v>
      </c>
      <c r="GVJ41" s="147"/>
      <c r="GVK41" s="159"/>
      <c r="GVL41" s="160"/>
      <c r="GVQ41" s="150" t="s">
        <v>196</v>
      </c>
      <c r="GVR41" s="147"/>
      <c r="GVS41" s="159"/>
      <c r="GVT41" s="160"/>
      <c r="GVY41" s="150" t="s">
        <v>196</v>
      </c>
      <c r="GVZ41" s="147"/>
      <c r="GWA41" s="159"/>
      <c r="GWB41" s="160"/>
      <c r="GWG41" s="150" t="s">
        <v>196</v>
      </c>
      <c r="GWH41" s="147"/>
      <c r="GWI41" s="159"/>
      <c r="GWJ41" s="160"/>
      <c r="GWO41" s="150" t="s">
        <v>196</v>
      </c>
      <c r="GWP41" s="147"/>
      <c r="GWQ41" s="159"/>
      <c r="GWR41" s="160"/>
      <c r="GWW41" s="150" t="s">
        <v>196</v>
      </c>
      <c r="GWX41" s="147"/>
      <c r="GWY41" s="159"/>
      <c r="GWZ41" s="160"/>
      <c r="GXE41" s="150" t="s">
        <v>196</v>
      </c>
      <c r="GXF41" s="147"/>
      <c r="GXG41" s="159"/>
      <c r="GXH41" s="160"/>
      <c r="GXM41" s="150" t="s">
        <v>196</v>
      </c>
      <c r="GXN41" s="147"/>
      <c r="GXO41" s="159"/>
      <c r="GXP41" s="160"/>
      <c r="GXU41" s="150" t="s">
        <v>196</v>
      </c>
      <c r="GXV41" s="147"/>
      <c r="GXW41" s="159"/>
      <c r="GXX41" s="160"/>
      <c r="GYC41" s="150" t="s">
        <v>196</v>
      </c>
      <c r="GYD41" s="147"/>
      <c r="GYE41" s="159"/>
      <c r="GYF41" s="160"/>
      <c r="GYK41" s="150" t="s">
        <v>196</v>
      </c>
      <c r="GYL41" s="147"/>
      <c r="GYM41" s="159"/>
      <c r="GYN41" s="160"/>
      <c r="GYS41" s="150" t="s">
        <v>196</v>
      </c>
      <c r="GYT41" s="147"/>
      <c r="GYU41" s="159"/>
      <c r="GYV41" s="160"/>
      <c r="GZA41" s="150" t="s">
        <v>196</v>
      </c>
      <c r="GZB41" s="147"/>
      <c r="GZC41" s="159"/>
      <c r="GZD41" s="160"/>
      <c r="GZI41" s="150" t="s">
        <v>196</v>
      </c>
      <c r="GZJ41" s="147"/>
      <c r="GZK41" s="159"/>
      <c r="GZL41" s="160"/>
      <c r="GZQ41" s="150" t="s">
        <v>196</v>
      </c>
      <c r="GZR41" s="147"/>
      <c r="GZS41" s="159"/>
      <c r="GZT41" s="160"/>
      <c r="GZY41" s="150" t="s">
        <v>196</v>
      </c>
      <c r="GZZ41" s="147"/>
      <c r="HAA41" s="159"/>
      <c r="HAB41" s="160"/>
      <c r="HAG41" s="150" t="s">
        <v>196</v>
      </c>
      <c r="HAH41" s="147"/>
      <c r="HAI41" s="159"/>
      <c r="HAJ41" s="160"/>
      <c r="HAO41" s="150" t="s">
        <v>196</v>
      </c>
      <c r="HAP41" s="147"/>
      <c r="HAQ41" s="159"/>
      <c r="HAR41" s="160"/>
      <c r="HAW41" s="150" t="s">
        <v>196</v>
      </c>
      <c r="HAX41" s="147"/>
      <c r="HAY41" s="159"/>
      <c r="HAZ41" s="160"/>
      <c r="HBE41" s="150" t="s">
        <v>196</v>
      </c>
      <c r="HBF41" s="147"/>
      <c r="HBG41" s="159"/>
      <c r="HBH41" s="160"/>
      <c r="HBM41" s="150" t="s">
        <v>196</v>
      </c>
      <c r="HBN41" s="147"/>
      <c r="HBO41" s="159"/>
      <c r="HBP41" s="160"/>
      <c r="HBU41" s="150" t="s">
        <v>196</v>
      </c>
      <c r="HBV41" s="147"/>
      <c r="HBW41" s="159"/>
      <c r="HBX41" s="160"/>
      <c r="HCC41" s="150" t="s">
        <v>196</v>
      </c>
      <c r="HCD41" s="147"/>
      <c r="HCE41" s="159"/>
      <c r="HCF41" s="160"/>
      <c r="HCK41" s="150" t="s">
        <v>196</v>
      </c>
      <c r="HCL41" s="147"/>
      <c r="HCM41" s="159"/>
      <c r="HCN41" s="160"/>
      <c r="HCS41" s="150" t="s">
        <v>196</v>
      </c>
      <c r="HCT41" s="147"/>
      <c r="HCU41" s="159"/>
      <c r="HCV41" s="160"/>
      <c r="HDA41" s="150" t="s">
        <v>196</v>
      </c>
      <c r="HDB41" s="147"/>
      <c r="HDC41" s="159"/>
      <c r="HDD41" s="160"/>
      <c r="HDI41" s="150" t="s">
        <v>196</v>
      </c>
      <c r="HDJ41" s="147"/>
      <c r="HDK41" s="159"/>
      <c r="HDL41" s="160"/>
      <c r="HDQ41" s="150" t="s">
        <v>196</v>
      </c>
      <c r="HDR41" s="147"/>
      <c r="HDS41" s="159"/>
      <c r="HDT41" s="160"/>
      <c r="HDY41" s="150" t="s">
        <v>196</v>
      </c>
      <c r="HDZ41" s="147"/>
      <c r="HEA41" s="159"/>
      <c r="HEB41" s="160"/>
      <c r="HEG41" s="150" t="s">
        <v>196</v>
      </c>
      <c r="HEH41" s="147"/>
      <c r="HEI41" s="159"/>
      <c r="HEJ41" s="160"/>
      <c r="HEO41" s="150" t="s">
        <v>196</v>
      </c>
      <c r="HEP41" s="147"/>
      <c r="HEQ41" s="159"/>
      <c r="HER41" s="160"/>
      <c r="HEW41" s="150" t="s">
        <v>196</v>
      </c>
      <c r="HEX41" s="147"/>
      <c r="HEY41" s="159"/>
      <c r="HEZ41" s="160"/>
      <c r="HFE41" s="150" t="s">
        <v>196</v>
      </c>
      <c r="HFF41" s="147"/>
      <c r="HFG41" s="159"/>
      <c r="HFH41" s="160"/>
      <c r="HFM41" s="150" t="s">
        <v>196</v>
      </c>
      <c r="HFN41" s="147"/>
      <c r="HFO41" s="159"/>
      <c r="HFP41" s="160"/>
      <c r="HFU41" s="150" t="s">
        <v>196</v>
      </c>
      <c r="HFV41" s="147"/>
      <c r="HFW41" s="159"/>
      <c r="HFX41" s="160"/>
      <c r="HGC41" s="150" t="s">
        <v>196</v>
      </c>
      <c r="HGD41" s="147"/>
      <c r="HGE41" s="159"/>
      <c r="HGF41" s="160"/>
      <c r="HGK41" s="150" t="s">
        <v>196</v>
      </c>
      <c r="HGL41" s="147"/>
      <c r="HGM41" s="159"/>
      <c r="HGN41" s="160"/>
      <c r="HGS41" s="150" t="s">
        <v>196</v>
      </c>
      <c r="HGT41" s="147"/>
      <c r="HGU41" s="159"/>
      <c r="HGV41" s="160"/>
      <c r="HHA41" s="150" t="s">
        <v>196</v>
      </c>
      <c r="HHB41" s="147"/>
      <c r="HHC41" s="159"/>
      <c r="HHD41" s="160"/>
      <c r="HHI41" s="150" t="s">
        <v>196</v>
      </c>
      <c r="HHJ41" s="147"/>
      <c r="HHK41" s="159"/>
      <c r="HHL41" s="160"/>
      <c r="HHQ41" s="150" t="s">
        <v>196</v>
      </c>
      <c r="HHR41" s="147"/>
      <c r="HHS41" s="159"/>
      <c r="HHT41" s="160"/>
      <c r="HHY41" s="150" t="s">
        <v>196</v>
      </c>
      <c r="HHZ41" s="147"/>
      <c r="HIA41" s="159"/>
      <c r="HIB41" s="160"/>
      <c r="HIG41" s="150" t="s">
        <v>196</v>
      </c>
      <c r="HIH41" s="147"/>
      <c r="HII41" s="159"/>
      <c r="HIJ41" s="160"/>
      <c r="HIO41" s="150" t="s">
        <v>196</v>
      </c>
      <c r="HIP41" s="147"/>
      <c r="HIQ41" s="159"/>
      <c r="HIR41" s="160"/>
      <c r="HIW41" s="150" t="s">
        <v>196</v>
      </c>
      <c r="HIX41" s="147"/>
      <c r="HIY41" s="159"/>
      <c r="HIZ41" s="160"/>
      <c r="HJE41" s="150" t="s">
        <v>196</v>
      </c>
      <c r="HJF41" s="147"/>
      <c r="HJG41" s="159"/>
      <c r="HJH41" s="160"/>
      <c r="HJM41" s="150" t="s">
        <v>196</v>
      </c>
      <c r="HJN41" s="147"/>
      <c r="HJO41" s="159"/>
      <c r="HJP41" s="160"/>
      <c r="HJU41" s="150" t="s">
        <v>196</v>
      </c>
      <c r="HJV41" s="147"/>
      <c r="HJW41" s="159"/>
      <c r="HJX41" s="160"/>
      <c r="HKC41" s="150" t="s">
        <v>196</v>
      </c>
      <c r="HKD41" s="147"/>
      <c r="HKE41" s="159"/>
      <c r="HKF41" s="160"/>
      <c r="HKK41" s="150" t="s">
        <v>196</v>
      </c>
      <c r="HKL41" s="147"/>
      <c r="HKM41" s="159"/>
      <c r="HKN41" s="160"/>
      <c r="HKS41" s="150" t="s">
        <v>196</v>
      </c>
      <c r="HKT41" s="147"/>
      <c r="HKU41" s="159"/>
      <c r="HKV41" s="160"/>
      <c r="HLA41" s="150" t="s">
        <v>196</v>
      </c>
      <c r="HLB41" s="147"/>
      <c r="HLC41" s="159"/>
      <c r="HLD41" s="160"/>
      <c r="HLI41" s="150" t="s">
        <v>196</v>
      </c>
      <c r="HLJ41" s="147"/>
      <c r="HLK41" s="159"/>
      <c r="HLL41" s="160"/>
      <c r="HLQ41" s="150" t="s">
        <v>196</v>
      </c>
      <c r="HLR41" s="147"/>
      <c r="HLS41" s="159"/>
      <c r="HLT41" s="160"/>
      <c r="HLY41" s="150" t="s">
        <v>196</v>
      </c>
      <c r="HLZ41" s="147"/>
      <c r="HMA41" s="159"/>
      <c r="HMB41" s="160"/>
      <c r="HMG41" s="150" t="s">
        <v>196</v>
      </c>
      <c r="HMH41" s="147"/>
      <c r="HMI41" s="159"/>
      <c r="HMJ41" s="160"/>
      <c r="HMO41" s="150" t="s">
        <v>196</v>
      </c>
      <c r="HMP41" s="147"/>
      <c r="HMQ41" s="159"/>
      <c r="HMR41" s="160"/>
      <c r="HMW41" s="150" t="s">
        <v>196</v>
      </c>
      <c r="HMX41" s="147"/>
      <c r="HMY41" s="159"/>
      <c r="HMZ41" s="160"/>
      <c r="HNE41" s="150" t="s">
        <v>196</v>
      </c>
      <c r="HNF41" s="147"/>
      <c r="HNG41" s="159"/>
      <c r="HNH41" s="160"/>
      <c r="HNM41" s="150" t="s">
        <v>196</v>
      </c>
      <c r="HNN41" s="147"/>
      <c r="HNO41" s="159"/>
      <c r="HNP41" s="160"/>
      <c r="HNU41" s="150" t="s">
        <v>196</v>
      </c>
      <c r="HNV41" s="147"/>
      <c r="HNW41" s="159"/>
      <c r="HNX41" s="160"/>
      <c r="HOC41" s="150" t="s">
        <v>196</v>
      </c>
      <c r="HOD41" s="147"/>
      <c r="HOE41" s="159"/>
      <c r="HOF41" s="160"/>
      <c r="HOK41" s="150" t="s">
        <v>196</v>
      </c>
      <c r="HOL41" s="147"/>
      <c r="HOM41" s="159"/>
      <c r="HON41" s="160"/>
      <c r="HOS41" s="150" t="s">
        <v>196</v>
      </c>
      <c r="HOT41" s="147"/>
      <c r="HOU41" s="159"/>
      <c r="HOV41" s="160"/>
      <c r="HPA41" s="150" t="s">
        <v>196</v>
      </c>
      <c r="HPB41" s="147"/>
      <c r="HPC41" s="159"/>
      <c r="HPD41" s="160"/>
      <c r="HPI41" s="150" t="s">
        <v>196</v>
      </c>
      <c r="HPJ41" s="147"/>
      <c r="HPK41" s="159"/>
      <c r="HPL41" s="160"/>
      <c r="HPQ41" s="150" t="s">
        <v>196</v>
      </c>
      <c r="HPR41" s="147"/>
      <c r="HPS41" s="159"/>
      <c r="HPT41" s="160"/>
      <c r="HPY41" s="150" t="s">
        <v>196</v>
      </c>
      <c r="HPZ41" s="147"/>
      <c r="HQA41" s="159"/>
      <c r="HQB41" s="160"/>
      <c r="HQG41" s="150" t="s">
        <v>196</v>
      </c>
      <c r="HQH41" s="147"/>
      <c r="HQI41" s="159"/>
      <c r="HQJ41" s="160"/>
      <c r="HQO41" s="150" t="s">
        <v>196</v>
      </c>
      <c r="HQP41" s="147"/>
      <c r="HQQ41" s="159"/>
      <c r="HQR41" s="160"/>
      <c r="HQW41" s="150" t="s">
        <v>196</v>
      </c>
      <c r="HQX41" s="147"/>
      <c r="HQY41" s="159"/>
      <c r="HQZ41" s="160"/>
      <c r="HRE41" s="150" t="s">
        <v>196</v>
      </c>
      <c r="HRF41" s="147"/>
      <c r="HRG41" s="159"/>
      <c r="HRH41" s="160"/>
      <c r="HRM41" s="150" t="s">
        <v>196</v>
      </c>
      <c r="HRN41" s="147"/>
      <c r="HRO41" s="159"/>
      <c r="HRP41" s="160"/>
      <c r="HRU41" s="150" t="s">
        <v>196</v>
      </c>
      <c r="HRV41" s="147"/>
      <c r="HRW41" s="159"/>
      <c r="HRX41" s="160"/>
      <c r="HSC41" s="150" t="s">
        <v>196</v>
      </c>
      <c r="HSD41" s="147"/>
      <c r="HSE41" s="159"/>
      <c r="HSF41" s="160"/>
      <c r="HSK41" s="150" t="s">
        <v>196</v>
      </c>
      <c r="HSL41" s="147"/>
      <c r="HSM41" s="159"/>
      <c r="HSN41" s="160"/>
      <c r="HSS41" s="150" t="s">
        <v>196</v>
      </c>
      <c r="HST41" s="147"/>
      <c r="HSU41" s="159"/>
      <c r="HSV41" s="160"/>
      <c r="HTA41" s="150" t="s">
        <v>196</v>
      </c>
      <c r="HTB41" s="147"/>
      <c r="HTC41" s="159"/>
      <c r="HTD41" s="160"/>
      <c r="HTI41" s="150" t="s">
        <v>196</v>
      </c>
      <c r="HTJ41" s="147"/>
      <c r="HTK41" s="159"/>
      <c r="HTL41" s="160"/>
      <c r="HTQ41" s="150" t="s">
        <v>196</v>
      </c>
      <c r="HTR41" s="147"/>
      <c r="HTS41" s="159"/>
      <c r="HTT41" s="160"/>
      <c r="HTY41" s="150" t="s">
        <v>196</v>
      </c>
      <c r="HTZ41" s="147"/>
      <c r="HUA41" s="159"/>
      <c r="HUB41" s="160"/>
      <c r="HUG41" s="150" t="s">
        <v>196</v>
      </c>
      <c r="HUH41" s="147"/>
      <c r="HUI41" s="159"/>
      <c r="HUJ41" s="160"/>
      <c r="HUO41" s="150" t="s">
        <v>196</v>
      </c>
      <c r="HUP41" s="147"/>
      <c r="HUQ41" s="159"/>
      <c r="HUR41" s="160"/>
      <c r="HUW41" s="150" t="s">
        <v>196</v>
      </c>
      <c r="HUX41" s="147"/>
      <c r="HUY41" s="159"/>
      <c r="HUZ41" s="160"/>
      <c r="HVE41" s="150" t="s">
        <v>196</v>
      </c>
      <c r="HVF41" s="147"/>
      <c r="HVG41" s="159"/>
      <c r="HVH41" s="160"/>
      <c r="HVM41" s="150" t="s">
        <v>196</v>
      </c>
      <c r="HVN41" s="147"/>
      <c r="HVO41" s="159"/>
      <c r="HVP41" s="160"/>
      <c r="HVU41" s="150" t="s">
        <v>196</v>
      </c>
      <c r="HVV41" s="147"/>
      <c r="HVW41" s="159"/>
      <c r="HVX41" s="160"/>
      <c r="HWC41" s="150" t="s">
        <v>196</v>
      </c>
      <c r="HWD41" s="147"/>
      <c r="HWE41" s="159"/>
      <c r="HWF41" s="160"/>
      <c r="HWK41" s="150" t="s">
        <v>196</v>
      </c>
      <c r="HWL41" s="147"/>
      <c r="HWM41" s="159"/>
      <c r="HWN41" s="160"/>
      <c r="HWS41" s="150" t="s">
        <v>196</v>
      </c>
      <c r="HWT41" s="147"/>
      <c r="HWU41" s="159"/>
      <c r="HWV41" s="160"/>
      <c r="HXA41" s="150" t="s">
        <v>196</v>
      </c>
      <c r="HXB41" s="147"/>
      <c r="HXC41" s="159"/>
      <c r="HXD41" s="160"/>
      <c r="HXI41" s="150" t="s">
        <v>196</v>
      </c>
      <c r="HXJ41" s="147"/>
      <c r="HXK41" s="159"/>
      <c r="HXL41" s="160"/>
      <c r="HXQ41" s="150" t="s">
        <v>196</v>
      </c>
      <c r="HXR41" s="147"/>
      <c r="HXS41" s="159"/>
      <c r="HXT41" s="160"/>
      <c r="HXY41" s="150" t="s">
        <v>196</v>
      </c>
      <c r="HXZ41" s="147"/>
      <c r="HYA41" s="159"/>
      <c r="HYB41" s="160"/>
      <c r="HYG41" s="150" t="s">
        <v>196</v>
      </c>
      <c r="HYH41" s="147"/>
      <c r="HYI41" s="159"/>
      <c r="HYJ41" s="160"/>
      <c r="HYO41" s="150" t="s">
        <v>196</v>
      </c>
      <c r="HYP41" s="147"/>
      <c r="HYQ41" s="159"/>
      <c r="HYR41" s="160"/>
      <c r="HYW41" s="150" t="s">
        <v>196</v>
      </c>
      <c r="HYX41" s="147"/>
      <c r="HYY41" s="159"/>
      <c r="HYZ41" s="160"/>
      <c r="HZE41" s="150" t="s">
        <v>196</v>
      </c>
      <c r="HZF41" s="147"/>
      <c r="HZG41" s="159"/>
      <c r="HZH41" s="160"/>
      <c r="HZM41" s="150" t="s">
        <v>196</v>
      </c>
      <c r="HZN41" s="147"/>
      <c r="HZO41" s="159"/>
      <c r="HZP41" s="160"/>
      <c r="HZU41" s="150" t="s">
        <v>196</v>
      </c>
      <c r="HZV41" s="147"/>
      <c r="HZW41" s="159"/>
      <c r="HZX41" s="160"/>
      <c r="IAC41" s="150" t="s">
        <v>196</v>
      </c>
      <c r="IAD41" s="147"/>
      <c r="IAE41" s="159"/>
      <c r="IAF41" s="160"/>
      <c r="IAK41" s="150" t="s">
        <v>196</v>
      </c>
      <c r="IAL41" s="147"/>
      <c r="IAM41" s="159"/>
      <c r="IAN41" s="160"/>
      <c r="IAS41" s="150" t="s">
        <v>196</v>
      </c>
      <c r="IAT41" s="147"/>
      <c r="IAU41" s="159"/>
      <c r="IAV41" s="160"/>
      <c r="IBA41" s="150" t="s">
        <v>196</v>
      </c>
      <c r="IBB41" s="147"/>
      <c r="IBC41" s="159"/>
      <c r="IBD41" s="160"/>
      <c r="IBI41" s="150" t="s">
        <v>196</v>
      </c>
      <c r="IBJ41" s="147"/>
      <c r="IBK41" s="159"/>
      <c r="IBL41" s="160"/>
      <c r="IBQ41" s="150" t="s">
        <v>196</v>
      </c>
      <c r="IBR41" s="147"/>
      <c r="IBS41" s="159"/>
      <c r="IBT41" s="160"/>
      <c r="IBY41" s="150" t="s">
        <v>196</v>
      </c>
      <c r="IBZ41" s="147"/>
      <c r="ICA41" s="159"/>
      <c r="ICB41" s="160"/>
      <c r="ICG41" s="150" t="s">
        <v>196</v>
      </c>
      <c r="ICH41" s="147"/>
      <c r="ICI41" s="159"/>
      <c r="ICJ41" s="160"/>
      <c r="ICO41" s="150" t="s">
        <v>196</v>
      </c>
      <c r="ICP41" s="147"/>
      <c r="ICQ41" s="159"/>
      <c r="ICR41" s="160"/>
      <c r="ICW41" s="150" t="s">
        <v>196</v>
      </c>
      <c r="ICX41" s="147"/>
      <c r="ICY41" s="159"/>
      <c r="ICZ41" s="160"/>
      <c r="IDE41" s="150" t="s">
        <v>196</v>
      </c>
      <c r="IDF41" s="147"/>
      <c r="IDG41" s="159"/>
      <c r="IDH41" s="160"/>
      <c r="IDM41" s="150" t="s">
        <v>196</v>
      </c>
      <c r="IDN41" s="147"/>
      <c r="IDO41" s="159"/>
      <c r="IDP41" s="160"/>
      <c r="IDU41" s="150" t="s">
        <v>196</v>
      </c>
      <c r="IDV41" s="147"/>
      <c r="IDW41" s="159"/>
      <c r="IDX41" s="160"/>
      <c r="IEC41" s="150" t="s">
        <v>196</v>
      </c>
      <c r="IED41" s="147"/>
      <c r="IEE41" s="159"/>
      <c r="IEF41" s="160"/>
      <c r="IEK41" s="150" t="s">
        <v>196</v>
      </c>
      <c r="IEL41" s="147"/>
      <c r="IEM41" s="159"/>
      <c r="IEN41" s="160"/>
      <c r="IES41" s="150" t="s">
        <v>196</v>
      </c>
      <c r="IET41" s="147"/>
      <c r="IEU41" s="159"/>
      <c r="IEV41" s="160"/>
      <c r="IFA41" s="150" t="s">
        <v>196</v>
      </c>
      <c r="IFB41" s="147"/>
      <c r="IFC41" s="159"/>
      <c r="IFD41" s="160"/>
      <c r="IFI41" s="150" t="s">
        <v>196</v>
      </c>
      <c r="IFJ41" s="147"/>
      <c r="IFK41" s="159"/>
      <c r="IFL41" s="160"/>
      <c r="IFQ41" s="150" t="s">
        <v>196</v>
      </c>
      <c r="IFR41" s="147"/>
      <c r="IFS41" s="159"/>
      <c r="IFT41" s="160"/>
      <c r="IFY41" s="150" t="s">
        <v>196</v>
      </c>
      <c r="IFZ41" s="147"/>
      <c r="IGA41" s="159"/>
      <c r="IGB41" s="160"/>
      <c r="IGG41" s="150" t="s">
        <v>196</v>
      </c>
      <c r="IGH41" s="147"/>
      <c r="IGI41" s="159"/>
      <c r="IGJ41" s="160"/>
      <c r="IGO41" s="150" t="s">
        <v>196</v>
      </c>
      <c r="IGP41" s="147"/>
      <c r="IGQ41" s="159"/>
      <c r="IGR41" s="160"/>
      <c r="IGW41" s="150" t="s">
        <v>196</v>
      </c>
      <c r="IGX41" s="147"/>
      <c r="IGY41" s="159"/>
      <c r="IGZ41" s="160"/>
      <c r="IHE41" s="150" t="s">
        <v>196</v>
      </c>
      <c r="IHF41" s="147"/>
      <c r="IHG41" s="159"/>
      <c r="IHH41" s="160"/>
      <c r="IHM41" s="150" t="s">
        <v>196</v>
      </c>
      <c r="IHN41" s="147"/>
      <c r="IHO41" s="159"/>
      <c r="IHP41" s="160"/>
      <c r="IHU41" s="150" t="s">
        <v>196</v>
      </c>
      <c r="IHV41" s="147"/>
      <c r="IHW41" s="159"/>
      <c r="IHX41" s="160"/>
      <c r="IIC41" s="150" t="s">
        <v>196</v>
      </c>
      <c r="IID41" s="147"/>
      <c r="IIE41" s="159"/>
      <c r="IIF41" s="160"/>
      <c r="IIK41" s="150" t="s">
        <v>196</v>
      </c>
      <c r="IIL41" s="147"/>
      <c r="IIM41" s="159"/>
      <c r="IIN41" s="160"/>
      <c r="IIS41" s="150" t="s">
        <v>196</v>
      </c>
      <c r="IIT41" s="147"/>
      <c r="IIU41" s="159"/>
      <c r="IIV41" s="160"/>
      <c r="IJA41" s="150" t="s">
        <v>196</v>
      </c>
      <c r="IJB41" s="147"/>
      <c r="IJC41" s="159"/>
      <c r="IJD41" s="160"/>
      <c r="IJI41" s="150" t="s">
        <v>196</v>
      </c>
      <c r="IJJ41" s="147"/>
      <c r="IJK41" s="159"/>
      <c r="IJL41" s="160"/>
      <c r="IJQ41" s="150" t="s">
        <v>196</v>
      </c>
      <c r="IJR41" s="147"/>
      <c r="IJS41" s="159"/>
      <c r="IJT41" s="160"/>
      <c r="IJY41" s="150" t="s">
        <v>196</v>
      </c>
      <c r="IJZ41" s="147"/>
      <c r="IKA41" s="159"/>
      <c r="IKB41" s="160"/>
      <c r="IKG41" s="150" t="s">
        <v>196</v>
      </c>
      <c r="IKH41" s="147"/>
      <c r="IKI41" s="159"/>
      <c r="IKJ41" s="160"/>
      <c r="IKO41" s="150" t="s">
        <v>196</v>
      </c>
      <c r="IKP41" s="147"/>
      <c r="IKQ41" s="159"/>
      <c r="IKR41" s="160"/>
      <c r="IKW41" s="150" t="s">
        <v>196</v>
      </c>
      <c r="IKX41" s="147"/>
      <c r="IKY41" s="159"/>
      <c r="IKZ41" s="160"/>
      <c r="ILE41" s="150" t="s">
        <v>196</v>
      </c>
      <c r="ILF41" s="147"/>
      <c r="ILG41" s="159"/>
      <c r="ILH41" s="160"/>
      <c r="ILM41" s="150" t="s">
        <v>196</v>
      </c>
      <c r="ILN41" s="147"/>
      <c r="ILO41" s="159"/>
      <c r="ILP41" s="160"/>
      <c r="ILU41" s="150" t="s">
        <v>196</v>
      </c>
      <c r="ILV41" s="147"/>
      <c r="ILW41" s="159"/>
      <c r="ILX41" s="160"/>
      <c r="IMC41" s="150" t="s">
        <v>196</v>
      </c>
      <c r="IMD41" s="147"/>
      <c r="IME41" s="159"/>
      <c r="IMF41" s="160"/>
      <c r="IMK41" s="150" t="s">
        <v>196</v>
      </c>
      <c r="IML41" s="147"/>
      <c r="IMM41" s="159"/>
      <c r="IMN41" s="160"/>
      <c r="IMS41" s="150" t="s">
        <v>196</v>
      </c>
      <c r="IMT41" s="147"/>
      <c r="IMU41" s="159"/>
      <c r="IMV41" s="160"/>
      <c r="INA41" s="150" t="s">
        <v>196</v>
      </c>
      <c r="INB41" s="147"/>
      <c r="INC41" s="159"/>
      <c r="IND41" s="160"/>
      <c r="INI41" s="150" t="s">
        <v>196</v>
      </c>
      <c r="INJ41" s="147"/>
      <c r="INK41" s="159"/>
      <c r="INL41" s="160"/>
      <c r="INQ41" s="150" t="s">
        <v>196</v>
      </c>
      <c r="INR41" s="147"/>
      <c r="INS41" s="159"/>
      <c r="INT41" s="160"/>
      <c r="INY41" s="150" t="s">
        <v>196</v>
      </c>
      <c r="INZ41" s="147"/>
      <c r="IOA41" s="159"/>
      <c r="IOB41" s="160"/>
      <c r="IOG41" s="150" t="s">
        <v>196</v>
      </c>
      <c r="IOH41" s="147"/>
      <c r="IOI41" s="159"/>
      <c r="IOJ41" s="160"/>
      <c r="IOO41" s="150" t="s">
        <v>196</v>
      </c>
      <c r="IOP41" s="147"/>
      <c r="IOQ41" s="159"/>
      <c r="IOR41" s="160"/>
      <c r="IOW41" s="150" t="s">
        <v>196</v>
      </c>
      <c r="IOX41" s="147"/>
      <c r="IOY41" s="159"/>
      <c r="IOZ41" s="160"/>
      <c r="IPE41" s="150" t="s">
        <v>196</v>
      </c>
      <c r="IPF41" s="147"/>
      <c r="IPG41" s="159"/>
      <c r="IPH41" s="160"/>
      <c r="IPM41" s="150" t="s">
        <v>196</v>
      </c>
      <c r="IPN41" s="147"/>
      <c r="IPO41" s="159"/>
      <c r="IPP41" s="160"/>
      <c r="IPU41" s="150" t="s">
        <v>196</v>
      </c>
      <c r="IPV41" s="147"/>
      <c r="IPW41" s="159"/>
      <c r="IPX41" s="160"/>
      <c r="IQC41" s="150" t="s">
        <v>196</v>
      </c>
      <c r="IQD41" s="147"/>
      <c r="IQE41" s="159"/>
      <c r="IQF41" s="160"/>
      <c r="IQK41" s="150" t="s">
        <v>196</v>
      </c>
      <c r="IQL41" s="147"/>
      <c r="IQM41" s="159"/>
      <c r="IQN41" s="160"/>
      <c r="IQS41" s="150" t="s">
        <v>196</v>
      </c>
      <c r="IQT41" s="147"/>
      <c r="IQU41" s="159"/>
      <c r="IQV41" s="160"/>
      <c r="IRA41" s="150" t="s">
        <v>196</v>
      </c>
      <c r="IRB41" s="147"/>
      <c r="IRC41" s="159"/>
      <c r="IRD41" s="160"/>
      <c r="IRI41" s="150" t="s">
        <v>196</v>
      </c>
      <c r="IRJ41" s="147"/>
      <c r="IRK41" s="159"/>
      <c r="IRL41" s="160"/>
      <c r="IRQ41" s="150" t="s">
        <v>196</v>
      </c>
      <c r="IRR41" s="147"/>
      <c r="IRS41" s="159"/>
      <c r="IRT41" s="160"/>
      <c r="IRY41" s="150" t="s">
        <v>196</v>
      </c>
      <c r="IRZ41" s="147"/>
      <c r="ISA41" s="159"/>
      <c r="ISB41" s="160"/>
      <c r="ISG41" s="150" t="s">
        <v>196</v>
      </c>
      <c r="ISH41" s="147"/>
      <c r="ISI41" s="159"/>
      <c r="ISJ41" s="160"/>
      <c r="ISO41" s="150" t="s">
        <v>196</v>
      </c>
      <c r="ISP41" s="147"/>
      <c r="ISQ41" s="159"/>
      <c r="ISR41" s="160"/>
      <c r="ISW41" s="150" t="s">
        <v>196</v>
      </c>
      <c r="ISX41" s="147"/>
      <c r="ISY41" s="159"/>
      <c r="ISZ41" s="160"/>
      <c r="ITE41" s="150" t="s">
        <v>196</v>
      </c>
      <c r="ITF41" s="147"/>
      <c r="ITG41" s="159"/>
      <c r="ITH41" s="160"/>
      <c r="ITM41" s="150" t="s">
        <v>196</v>
      </c>
      <c r="ITN41" s="147"/>
      <c r="ITO41" s="159"/>
      <c r="ITP41" s="160"/>
      <c r="ITU41" s="150" t="s">
        <v>196</v>
      </c>
      <c r="ITV41" s="147"/>
      <c r="ITW41" s="159"/>
      <c r="ITX41" s="160"/>
      <c r="IUC41" s="150" t="s">
        <v>196</v>
      </c>
      <c r="IUD41" s="147"/>
      <c r="IUE41" s="159"/>
      <c r="IUF41" s="160"/>
      <c r="IUK41" s="150" t="s">
        <v>196</v>
      </c>
      <c r="IUL41" s="147"/>
      <c r="IUM41" s="159"/>
      <c r="IUN41" s="160"/>
      <c r="IUS41" s="150" t="s">
        <v>196</v>
      </c>
      <c r="IUT41" s="147"/>
      <c r="IUU41" s="159"/>
      <c r="IUV41" s="160"/>
      <c r="IVA41" s="150" t="s">
        <v>196</v>
      </c>
      <c r="IVB41" s="147"/>
      <c r="IVC41" s="159"/>
      <c r="IVD41" s="160"/>
      <c r="IVI41" s="150" t="s">
        <v>196</v>
      </c>
      <c r="IVJ41" s="147"/>
      <c r="IVK41" s="159"/>
      <c r="IVL41" s="160"/>
      <c r="IVQ41" s="150" t="s">
        <v>196</v>
      </c>
      <c r="IVR41" s="147"/>
      <c r="IVS41" s="159"/>
      <c r="IVT41" s="160"/>
      <c r="IVY41" s="150" t="s">
        <v>196</v>
      </c>
      <c r="IVZ41" s="147"/>
      <c r="IWA41" s="159"/>
      <c r="IWB41" s="160"/>
      <c r="IWG41" s="150" t="s">
        <v>196</v>
      </c>
      <c r="IWH41" s="147"/>
      <c r="IWI41" s="159"/>
      <c r="IWJ41" s="160"/>
      <c r="IWO41" s="150" t="s">
        <v>196</v>
      </c>
      <c r="IWP41" s="147"/>
      <c r="IWQ41" s="159"/>
      <c r="IWR41" s="160"/>
      <c r="IWW41" s="150" t="s">
        <v>196</v>
      </c>
      <c r="IWX41" s="147"/>
      <c r="IWY41" s="159"/>
      <c r="IWZ41" s="160"/>
      <c r="IXE41" s="150" t="s">
        <v>196</v>
      </c>
      <c r="IXF41" s="147"/>
      <c r="IXG41" s="159"/>
      <c r="IXH41" s="160"/>
      <c r="IXM41" s="150" t="s">
        <v>196</v>
      </c>
      <c r="IXN41" s="147"/>
      <c r="IXO41" s="159"/>
      <c r="IXP41" s="160"/>
      <c r="IXU41" s="150" t="s">
        <v>196</v>
      </c>
      <c r="IXV41" s="147"/>
      <c r="IXW41" s="159"/>
      <c r="IXX41" s="160"/>
      <c r="IYC41" s="150" t="s">
        <v>196</v>
      </c>
      <c r="IYD41" s="147"/>
      <c r="IYE41" s="159"/>
      <c r="IYF41" s="160"/>
      <c r="IYK41" s="150" t="s">
        <v>196</v>
      </c>
      <c r="IYL41" s="147"/>
      <c r="IYM41" s="159"/>
      <c r="IYN41" s="160"/>
      <c r="IYS41" s="150" t="s">
        <v>196</v>
      </c>
      <c r="IYT41" s="147"/>
      <c r="IYU41" s="159"/>
      <c r="IYV41" s="160"/>
      <c r="IZA41" s="150" t="s">
        <v>196</v>
      </c>
      <c r="IZB41" s="147"/>
      <c r="IZC41" s="159"/>
      <c r="IZD41" s="160"/>
      <c r="IZI41" s="150" t="s">
        <v>196</v>
      </c>
      <c r="IZJ41" s="147"/>
      <c r="IZK41" s="159"/>
      <c r="IZL41" s="160"/>
      <c r="IZQ41" s="150" t="s">
        <v>196</v>
      </c>
      <c r="IZR41" s="147"/>
      <c r="IZS41" s="159"/>
      <c r="IZT41" s="160"/>
      <c r="IZY41" s="150" t="s">
        <v>196</v>
      </c>
      <c r="IZZ41" s="147"/>
      <c r="JAA41" s="159"/>
      <c r="JAB41" s="160"/>
      <c r="JAG41" s="150" t="s">
        <v>196</v>
      </c>
      <c r="JAH41" s="147"/>
      <c r="JAI41" s="159"/>
      <c r="JAJ41" s="160"/>
      <c r="JAO41" s="150" t="s">
        <v>196</v>
      </c>
      <c r="JAP41" s="147"/>
      <c r="JAQ41" s="159"/>
      <c r="JAR41" s="160"/>
      <c r="JAW41" s="150" t="s">
        <v>196</v>
      </c>
      <c r="JAX41" s="147"/>
      <c r="JAY41" s="159"/>
      <c r="JAZ41" s="160"/>
      <c r="JBE41" s="150" t="s">
        <v>196</v>
      </c>
      <c r="JBF41" s="147"/>
      <c r="JBG41" s="159"/>
      <c r="JBH41" s="160"/>
      <c r="JBM41" s="150" t="s">
        <v>196</v>
      </c>
      <c r="JBN41" s="147"/>
      <c r="JBO41" s="159"/>
      <c r="JBP41" s="160"/>
      <c r="JBU41" s="150" t="s">
        <v>196</v>
      </c>
      <c r="JBV41" s="147"/>
      <c r="JBW41" s="159"/>
      <c r="JBX41" s="160"/>
      <c r="JCC41" s="150" t="s">
        <v>196</v>
      </c>
      <c r="JCD41" s="147"/>
      <c r="JCE41" s="159"/>
      <c r="JCF41" s="160"/>
      <c r="JCK41" s="150" t="s">
        <v>196</v>
      </c>
      <c r="JCL41" s="147"/>
      <c r="JCM41" s="159"/>
      <c r="JCN41" s="160"/>
      <c r="JCS41" s="150" t="s">
        <v>196</v>
      </c>
      <c r="JCT41" s="147"/>
      <c r="JCU41" s="159"/>
      <c r="JCV41" s="160"/>
      <c r="JDA41" s="150" t="s">
        <v>196</v>
      </c>
      <c r="JDB41" s="147"/>
      <c r="JDC41" s="159"/>
      <c r="JDD41" s="160"/>
      <c r="JDI41" s="150" t="s">
        <v>196</v>
      </c>
      <c r="JDJ41" s="147"/>
      <c r="JDK41" s="159"/>
      <c r="JDL41" s="160"/>
      <c r="JDQ41" s="150" t="s">
        <v>196</v>
      </c>
      <c r="JDR41" s="147"/>
      <c r="JDS41" s="159"/>
      <c r="JDT41" s="160"/>
      <c r="JDY41" s="150" t="s">
        <v>196</v>
      </c>
      <c r="JDZ41" s="147"/>
      <c r="JEA41" s="159"/>
      <c r="JEB41" s="160"/>
      <c r="JEG41" s="150" t="s">
        <v>196</v>
      </c>
      <c r="JEH41" s="147"/>
      <c r="JEI41" s="159"/>
      <c r="JEJ41" s="160"/>
      <c r="JEO41" s="150" t="s">
        <v>196</v>
      </c>
      <c r="JEP41" s="147"/>
      <c r="JEQ41" s="159"/>
      <c r="JER41" s="160"/>
      <c r="JEW41" s="150" t="s">
        <v>196</v>
      </c>
      <c r="JEX41" s="147"/>
      <c r="JEY41" s="159"/>
      <c r="JEZ41" s="160"/>
      <c r="JFE41" s="150" t="s">
        <v>196</v>
      </c>
      <c r="JFF41" s="147"/>
      <c r="JFG41" s="159"/>
      <c r="JFH41" s="160"/>
      <c r="JFM41" s="150" t="s">
        <v>196</v>
      </c>
      <c r="JFN41" s="147"/>
      <c r="JFO41" s="159"/>
      <c r="JFP41" s="160"/>
      <c r="JFU41" s="150" t="s">
        <v>196</v>
      </c>
      <c r="JFV41" s="147"/>
      <c r="JFW41" s="159"/>
      <c r="JFX41" s="160"/>
      <c r="JGC41" s="150" t="s">
        <v>196</v>
      </c>
      <c r="JGD41" s="147"/>
      <c r="JGE41" s="159"/>
      <c r="JGF41" s="160"/>
      <c r="JGK41" s="150" t="s">
        <v>196</v>
      </c>
      <c r="JGL41" s="147"/>
      <c r="JGM41" s="159"/>
      <c r="JGN41" s="160"/>
      <c r="JGS41" s="150" t="s">
        <v>196</v>
      </c>
      <c r="JGT41" s="147"/>
      <c r="JGU41" s="159"/>
      <c r="JGV41" s="160"/>
      <c r="JHA41" s="150" t="s">
        <v>196</v>
      </c>
      <c r="JHB41" s="147"/>
      <c r="JHC41" s="159"/>
      <c r="JHD41" s="160"/>
      <c r="JHI41" s="150" t="s">
        <v>196</v>
      </c>
      <c r="JHJ41" s="147"/>
      <c r="JHK41" s="159"/>
      <c r="JHL41" s="160"/>
      <c r="JHQ41" s="150" t="s">
        <v>196</v>
      </c>
      <c r="JHR41" s="147"/>
      <c r="JHS41" s="159"/>
      <c r="JHT41" s="160"/>
      <c r="JHY41" s="150" t="s">
        <v>196</v>
      </c>
      <c r="JHZ41" s="147"/>
      <c r="JIA41" s="159"/>
      <c r="JIB41" s="160"/>
      <c r="JIG41" s="150" t="s">
        <v>196</v>
      </c>
      <c r="JIH41" s="147"/>
      <c r="JII41" s="159"/>
      <c r="JIJ41" s="160"/>
      <c r="JIO41" s="150" t="s">
        <v>196</v>
      </c>
      <c r="JIP41" s="147"/>
      <c r="JIQ41" s="159"/>
      <c r="JIR41" s="160"/>
      <c r="JIW41" s="150" t="s">
        <v>196</v>
      </c>
      <c r="JIX41" s="147"/>
      <c r="JIY41" s="159"/>
      <c r="JIZ41" s="160"/>
      <c r="JJE41" s="150" t="s">
        <v>196</v>
      </c>
      <c r="JJF41" s="147"/>
      <c r="JJG41" s="159"/>
      <c r="JJH41" s="160"/>
      <c r="JJM41" s="150" t="s">
        <v>196</v>
      </c>
      <c r="JJN41" s="147"/>
      <c r="JJO41" s="159"/>
      <c r="JJP41" s="160"/>
      <c r="JJU41" s="150" t="s">
        <v>196</v>
      </c>
      <c r="JJV41" s="147"/>
      <c r="JJW41" s="159"/>
      <c r="JJX41" s="160"/>
      <c r="JKC41" s="150" t="s">
        <v>196</v>
      </c>
      <c r="JKD41" s="147"/>
      <c r="JKE41" s="159"/>
      <c r="JKF41" s="160"/>
      <c r="JKK41" s="150" t="s">
        <v>196</v>
      </c>
      <c r="JKL41" s="147"/>
      <c r="JKM41" s="159"/>
      <c r="JKN41" s="160"/>
      <c r="JKS41" s="150" t="s">
        <v>196</v>
      </c>
      <c r="JKT41" s="147"/>
      <c r="JKU41" s="159"/>
      <c r="JKV41" s="160"/>
      <c r="JLA41" s="150" t="s">
        <v>196</v>
      </c>
      <c r="JLB41" s="147"/>
      <c r="JLC41" s="159"/>
      <c r="JLD41" s="160"/>
      <c r="JLI41" s="150" t="s">
        <v>196</v>
      </c>
      <c r="JLJ41" s="147"/>
      <c r="JLK41" s="159"/>
      <c r="JLL41" s="160"/>
      <c r="JLQ41" s="150" t="s">
        <v>196</v>
      </c>
      <c r="JLR41" s="147"/>
      <c r="JLS41" s="159"/>
      <c r="JLT41" s="160"/>
      <c r="JLY41" s="150" t="s">
        <v>196</v>
      </c>
      <c r="JLZ41" s="147"/>
      <c r="JMA41" s="159"/>
      <c r="JMB41" s="160"/>
      <c r="JMG41" s="150" t="s">
        <v>196</v>
      </c>
      <c r="JMH41" s="147"/>
      <c r="JMI41" s="159"/>
      <c r="JMJ41" s="160"/>
      <c r="JMO41" s="150" t="s">
        <v>196</v>
      </c>
      <c r="JMP41" s="147"/>
      <c r="JMQ41" s="159"/>
      <c r="JMR41" s="160"/>
      <c r="JMW41" s="150" t="s">
        <v>196</v>
      </c>
      <c r="JMX41" s="147"/>
      <c r="JMY41" s="159"/>
      <c r="JMZ41" s="160"/>
      <c r="JNE41" s="150" t="s">
        <v>196</v>
      </c>
      <c r="JNF41" s="147"/>
      <c r="JNG41" s="159"/>
      <c r="JNH41" s="160"/>
      <c r="JNM41" s="150" t="s">
        <v>196</v>
      </c>
      <c r="JNN41" s="147"/>
      <c r="JNO41" s="159"/>
      <c r="JNP41" s="160"/>
      <c r="JNU41" s="150" t="s">
        <v>196</v>
      </c>
      <c r="JNV41" s="147"/>
      <c r="JNW41" s="159"/>
      <c r="JNX41" s="160"/>
      <c r="JOC41" s="150" t="s">
        <v>196</v>
      </c>
      <c r="JOD41" s="147"/>
      <c r="JOE41" s="159"/>
      <c r="JOF41" s="160"/>
      <c r="JOK41" s="150" t="s">
        <v>196</v>
      </c>
      <c r="JOL41" s="147"/>
      <c r="JOM41" s="159"/>
      <c r="JON41" s="160"/>
      <c r="JOS41" s="150" t="s">
        <v>196</v>
      </c>
      <c r="JOT41" s="147"/>
      <c r="JOU41" s="159"/>
      <c r="JOV41" s="160"/>
      <c r="JPA41" s="150" t="s">
        <v>196</v>
      </c>
      <c r="JPB41" s="147"/>
      <c r="JPC41" s="159"/>
      <c r="JPD41" s="160"/>
      <c r="JPI41" s="150" t="s">
        <v>196</v>
      </c>
      <c r="JPJ41" s="147"/>
      <c r="JPK41" s="159"/>
      <c r="JPL41" s="160"/>
      <c r="JPQ41" s="150" t="s">
        <v>196</v>
      </c>
      <c r="JPR41" s="147"/>
      <c r="JPS41" s="159"/>
      <c r="JPT41" s="160"/>
      <c r="JPY41" s="150" t="s">
        <v>196</v>
      </c>
      <c r="JPZ41" s="147"/>
      <c r="JQA41" s="159"/>
      <c r="JQB41" s="160"/>
      <c r="JQG41" s="150" t="s">
        <v>196</v>
      </c>
      <c r="JQH41" s="147"/>
      <c r="JQI41" s="159"/>
      <c r="JQJ41" s="160"/>
      <c r="JQO41" s="150" t="s">
        <v>196</v>
      </c>
      <c r="JQP41" s="147"/>
      <c r="JQQ41" s="159"/>
      <c r="JQR41" s="160"/>
      <c r="JQW41" s="150" t="s">
        <v>196</v>
      </c>
      <c r="JQX41" s="147"/>
      <c r="JQY41" s="159"/>
      <c r="JQZ41" s="160"/>
      <c r="JRE41" s="150" t="s">
        <v>196</v>
      </c>
      <c r="JRF41" s="147"/>
      <c r="JRG41" s="159"/>
      <c r="JRH41" s="160"/>
      <c r="JRM41" s="150" t="s">
        <v>196</v>
      </c>
      <c r="JRN41" s="147"/>
      <c r="JRO41" s="159"/>
      <c r="JRP41" s="160"/>
      <c r="JRU41" s="150" t="s">
        <v>196</v>
      </c>
      <c r="JRV41" s="147"/>
      <c r="JRW41" s="159"/>
      <c r="JRX41" s="160"/>
      <c r="JSC41" s="150" t="s">
        <v>196</v>
      </c>
      <c r="JSD41" s="147"/>
      <c r="JSE41" s="159"/>
      <c r="JSF41" s="160"/>
      <c r="JSK41" s="150" t="s">
        <v>196</v>
      </c>
      <c r="JSL41" s="147"/>
      <c r="JSM41" s="159"/>
      <c r="JSN41" s="160"/>
      <c r="JSS41" s="150" t="s">
        <v>196</v>
      </c>
      <c r="JST41" s="147"/>
      <c r="JSU41" s="159"/>
      <c r="JSV41" s="160"/>
      <c r="JTA41" s="150" t="s">
        <v>196</v>
      </c>
      <c r="JTB41" s="147"/>
      <c r="JTC41" s="159"/>
      <c r="JTD41" s="160"/>
      <c r="JTI41" s="150" t="s">
        <v>196</v>
      </c>
      <c r="JTJ41" s="147"/>
      <c r="JTK41" s="159"/>
      <c r="JTL41" s="160"/>
      <c r="JTQ41" s="150" t="s">
        <v>196</v>
      </c>
      <c r="JTR41" s="147"/>
      <c r="JTS41" s="159"/>
      <c r="JTT41" s="160"/>
      <c r="JTY41" s="150" t="s">
        <v>196</v>
      </c>
      <c r="JTZ41" s="147"/>
      <c r="JUA41" s="159"/>
      <c r="JUB41" s="160"/>
      <c r="JUG41" s="150" t="s">
        <v>196</v>
      </c>
      <c r="JUH41" s="147"/>
      <c r="JUI41" s="159"/>
      <c r="JUJ41" s="160"/>
      <c r="JUO41" s="150" t="s">
        <v>196</v>
      </c>
      <c r="JUP41" s="147"/>
      <c r="JUQ41" s="159"/>
      <c r="JUR41" s="160"/>
      <c r="JUW41" s="150" t="s">
        <v>196</v>
      </c>
      <c r="JUX41" s="147"/>
      <c r="JUY41" s="159"/>
      <c r="JUZ41" s="160"/>
      <c r="JVE41" s="150" t="s">
        <v>196</v>
      </c>
      <c r="JVF41" s="147"/>
      <c r="JVG41" s="159"/>
      <c r="JVH41" s="160"/>
      <c r="JVM41" s="150" t="s">
        <v>196</v>
      </c>
      <c r="JVN41" s="147"/>
      <c r="JVO41" s="159"/>
      <c r="JVP41" s="160"/>
      <c r="JVU41" s="150" t="s">
        <v>196</v>
      </c>
      <c r="JVV41" s="147"/>
      <c r="JVW41" s="159"/>
      <c r="JVX41" s="160"/>
      <c r="JWC41" s="150" t="s">
        <v>196</v>
      </c>
      <c r="JWD41" s="147"/>
      <c r="JWE41" s="159"/>
      <c r="JWF41" s="160"/>
      <c r="JWK41" s="150" t="s">
        <v>196</v>
      </c>
      <c r="JWL41" s="147"/>
      <c r="JWM41" s="159"/>
      <c r="JWN41" s="160"/>
      <c r="JWS41" s="150" t="s">
        <v>196</v>
      </c>
      <c r="JWT41" s="147"/>
      <c r="JWU41" s="159"/>
      <c r="JWV41" s="160"/>
      <c r="JXA41" s="150" t="s">
        <v>196</v>
      </c>
      <c r="JXB41" s="147"/>
      <c r="JXC41" s="159"/>
      <c r="JXD41" s="160"/>
      <c r="JXI41" s="150" t="s">
        <v>196</v>
      </c>
      <c r="JXJ41" s="147"/>
      <c r="JXK41" s="159"/>
      <c r="JXL41" s="160"/>
      <c r="JXQ41" s="150" t="s">
        <v>196</v>
      </c>
      <c r="JXR41" s="147"/>
      <c r="JXS41" s="159"/>
      <c r="JXT41" s="160"/>
      <c r="JXY41" s="150" t="s">
        <v>196</v>
      </c>
      <c r="JXZ41" s="147"/>
      <c r="JYA41" s="159"/>
      <c r="JYB41" s="160"/>
      <c r="JYG41" s="150" t="s">
        <v>196</v>
      </c>
      <c r="JYH41" s="147"/>
      <c r="JYI41" s="159"/>
      <c r="JYJ41" s="160"/>
      <c r="JYO41" s="150" t="s">
        <v>196</v>
      </c>
      <c r="JYP41" s="147"/>
      <c r="JYQ41" s="159"/>
      <c r="JYR41" s="160"/>
      <c r="JYW41" s="150" t="s">
        <v>196</v>
      </c>
      <c r="JYX41" s="147"/>
      <c r="JYY41" s="159"/>
      <c r="JYZ41" s="160"/>
      <c r="JZE41" s="150" t="s">
        <v>196</v>
      </c>
      <c r="JZF41" s="147"/>
      <c r="JZG41" s="159"/>
      <c r="JZH41" s="160"/>
      <c r="JZM41" s="150" t="s">
        <v>196</v>
      </c>
      <c r="JZN41" s="147"/>
      <c r="JZO41" s="159"/>
      <c r="JZP41" s="160"/>
      <c r="JZU41" s="150" t="s">
        <v>196</v>
      </c>
      <c r="JZV41" s="147"/>
      <c r="JZW41" s="159"/>
      <c r="JZX41" s="160"/>
      <c r="KAC41" s="150" t="s">
        <v>196</v>
      </c>
      <c r="KAD41" s="147"/>
      <c r="KAE41" s="159"/>
      <c r="KAF41" s="160"/>
      <c r="KAK41" s="150" t="s">
        <v>196</v>
      </c>
      <c r="KAL41" s="147"/>
      <c r="KAM41" s="159"/>
      <c r="KAN41" s="160"/>
      <c r="KAS41" s="150" t="s">
        <v>196</v>
      </c>
      <c r="KAT41" s="147"/>
      <c r="KAU41" s="159"/>
      <c r="KAV41" s="160"/>
      <c r="KBA41" s="150" t="s">
        <v>196</v>
      </c>
      <c r="KBB41" s="147"/>
      <c r="KBC41" s="159"/>
      <c r="KBD41" s="160"/>
      <c r="KBI41" s="150" t="s">
        <v>196</v>
      </c>
      <c r="KBJ41" s="147"/>
      <c r="KBK41" s="159"/>
      <c r="KBL41" s="160"/>
      <c r="KBQ41" s="150" t="s">
        <v>196</v>
      </c>
      <c r="KBR41" s="147"/>
      <c r="KBS41" s="159"/>
      <c r="KBT41" s="160"/>
      <c r="KBY41" s="150" t="s">
        <v>196</v>
      </c>
      <c r="KBZ41" s="147"/>
      <c r="KCA41" s="159"/>
      <c r="KCB41" s="160"/>
      <c r="KCG41" s="150" t="s">
        <v>196</v>
      </c>
      <c r="KCH41" s="147"/>
      <c r="KCI41" s="159"/>
      <c r="KCJ41" s="160"/>
      <c r="KCO41" s="150" t="s">
        <v>196</v>
      </c>
      <c r="KCP41" s="147"/>
      <c r="KCQ41" s="159"/>
      <c r="KCR41" s="160"/>
      <c r="KCW41" s="150" t="s">
        <v>196</v>
      </c>
      <c r="KCX41" s="147"/>
      <c r="KCY41" s="159"/>
      <c r="KCZ41" s="160"/>
      <c r="KDE41" s="150" t="s">
        <v>196</v>
      </c>
      <c r="KDF41" s="147"/>
      <c r="KDG41" s="159"/>
      <c r="KDH41" s="160"/>
      <c r="KDM41" s="150" t="s">
        <v>196</v>
      </c>
      <c r="KDN41" s="147"/>
      <c r="KDO41" s="159"/>
      <c r="KDP41" s="160"/>
      <c r="KDU41" s="150" t="s">
        <v>196</v>
      </c>
      <c r="KDV41" s="147"/>
      <c r="KDW41" s="159"/>
      <c r="KDX41" s="160"/>
      <c r="KEC41" s="150" t="s">
        <v>196</v>
      </c>
      <c r="KED41" s="147"/>
      <c r="KEE41" s="159"/>
      <c r="KEF41" s="160"/>
      <c r="KEK41" s="150" t="s">
        <v>196</v>
      </c>
      <c r="KEL41" s="147"/>
      <c r="KEM41" s="159"/>
      <c r="KEN41" s="160"/>
      <c r="KES41" s="150" t="s">
        <v>196</v>
      </c>
      <c r="KET41" s="147"/>
      <c r="KEU41" s="159"/>
      <c r="KEV41" s="160"/>
      <c r="KFA41" s="150" t="s">
        <v>196</v>
      </c>
      <c r="KFB41" s="147"/>
      <c r="KFC41" s="159"/>
      <c r="KFD41" s="160"/>
      <c r="KFI41" s="150" t="s">
        <v>196</v>
      </c>
      <c r="KFJ41" s="147"/>
      <c r="KFK41" s="159"/>
      <c r="KFL41" s="160"/>
      <c r="KFQ41" s="150" t="s">
        <v>196</v>
      </c>
      <c r="KFR41" s="147"/>
      <c r="KFS41" s="159"/>
      <c r="KFT41" s="160"/>
      <c r="KFY41" s="150" t="s">
        <v>196</v>
      </c>
      <c r="KFZ41" s="147"/>
      <c r="KGA41" s="159"/>
      <c r="KGB41" s="160"/>
      <c r="KGG41" s="150" t="s">
        <v>196</v>
      </c>
      <c r="KGH41" s="147"/>
      <c r="KGI41" s="159"/>
      <c r="KGJ41" s="160"/>
      <c r="KGO41" s="150" t="s">
        <v>196</v>
      </c>
      <c r="KGP41" s="147"/>
      <c r="KGQ41" s="159"/>
      <c r="KGR41" s="160"/>
      <c r="KGW41" s="150" t="s">
        <v>196</v>
      </c>
      <c r="KGX41" s="147"/>
      <c r="KGY41" s="159"/>
      <c r="KGZ41" s="160"/>
      <c r="KHE41" s="150" t="s">
        <v>196</v>
      </c>
      <c r="KHF41" s="147"/>
      <c r="KHG41" s="159"/>
      <c r="KHH41" s="160"/>
      <c r="KHM41" s="150" t="s">
        <v>196</v>
      </c>
      <c r="KHN41" s="147"/>
      <c r="KHO41" s="159"/>
      <c r="KHP41" s="160"/>
      <c r="KHU41" s="150" t="s">
        <v>196</v>
      </c>
      <c r="KHV41" s="147"/>
      <c r="KHW41" s="159"/>
      <c r="KHX41" s="160"/>
      <c r="KIC41" s="150" t="s">
        <v>196</v>
      </c>
      <c r="KID41" s="147"/>
      <c r="KIE41" s="159"/>
      <c r="KIF41" s="160"/>
      <c r="KIK41" s="150" t="s">
        <v>196</v>
      </c>
      <c r="KIL41" s="147"/>
      <c r="KIM41" s="159"/>
      <c r="KIN41" s="160"/>
      <c r="KIS41" s="150" t="s">
        <v>196</v>
      </c>
      <c r="KIT41" s="147"/>
      <c r="KIU41" s="159"/>
      <c r="KIV41" s="160"/>
      <c r="KJA41" s="150" t="s">
        <v>196</v>
      </c>
      <c r="KJB41" s="147"/>
      <c r="KJC41" s="159"/>
      <c r="KJD41" s="160"/>
      <c r="KJI41" s="150" t="s">
        <v>196</v>
      </c>
      <c r="KJJ41" s="147"/>
      <c r="KJK41" s="159"/>
      <c r="KJL41" s="160"/>
      <c r="KJQ41" s="150" t="s">
        <v>196</v>
      </c>
      <c r="KJR41" s="147"/>
      <c r="KJS41" s="159"/>
      <c r="KJT41" s="160"/>
      <c r="KJY41" s="150" t="s">
        <v>196</v>
      </c>
      <c r="KJZ41" s="147"/>
      <c r="KKA41" s="159"/>
      <c r="KKB41" s="160"/>
      <c r="KKG41" s="150" t="s">
        <v>196</v>
      </c>
      <c r="KKH41" s="147"/>
      <c r="KKI41" s="159"/>
      <c r="KKJ41" s="160"/>
      <c r="KKO41" s="150" t="s">
        <v>196</v>
      </c>
      <c r="KKP41" s="147"/>
      <c r="KKQ41" s="159"/>
      <c r="KKR41" s="160"/>
      <c r="KKW41" s="150" t="s">
        <v>196</v>
      </c>
      <c r="KKX41" s="147"/>
      <c r="KKY41" s="159"/>
      <c r="KKZ41" s="160"/>
      <c r="KLE41" s="150" t="s">
        <v>196</v>
      </c>
      <c r="KLF41" s="147"/>
      <c r="KLG41" s="159"/>
      <c r="KLH41" s="160"/>
      <c r="KLM41" s="150" t="s">
        <v>196</v>
      </c>
      <c r="KLN41" s="147"/>
      <c r="KLO41" s="159"/>
      <c r="KLP41" s="160"/>
      <c r="KLU41" s="150" t="s">
        <v>196</v>
      </c>
      <c r="KLV41" s="147"/>
      <c r="KLW41" s="159"/>
      <c r="KLX41" s="160"/>
      <c r="KMC41" s="150" t="s">
        <v>196</v>
      </c>
      <c r="KMD41" s="147"/>
      <c r="KME41" s="159"/>
      <c r="KMF41" s="160"/>
      <c r="KMK41" s="150" t="s">
        <v>196</v>
      </c>
      <c r="KML41" s="147"/>
      <c r="KMM41" s="159"/>
      <c r="KMN41" s="160"/>
      <c r="KMS41" s="150" t="s">
        <v>196</v>
      </c>
      <c r="KMT41" s="147"/>
      <c r="KMU41" s="159"/>
      <c r="KMV41" s="160"/>
      <c r="KNA41" s="150" t="s">
        <v>196</v>
      </c>
      <c r="KNB41" s="147"/>
      <c r="KNC41" s="159"/>
      <c r="KND41" s="160"/>
      <c r="KNI41" s="150" t="s">
        <v>196</v>
      </c>
      <c r="KNJ41" s="147"/>
      <c r="KNK41" s="159"/>
      <c r="KNL41" s="160"/>
      <c r="KNQ41" s="150" t="s">
        <v>196</v>
      </c>
      <c r="KNR41" s="147"/>
      <c r="KNS41" s="159"/>
      <c r="KNT41" s="160"/>
      <c r="KNY41" s="150" t="s">
        <v>196</v>
      </c>
      <c r="KNZ41" s="147"/>
      <c r="KOA41" s="159"/>
      <c r="KOB41" s="160"/>
      <c r="KOG41" s="150" t="s">
        <v>196</v>
      </c>
      <c r="KOH41" s="147"/>
      <c r="KOI41" s="159"/>
      <c r="KOJ41" s="160"/>
      <c r="KOO41" s="150" t="s">
        <v>196</v>
      </c>
      <c r="KOP41" s="147"/>
      <c r="KOQ41" s="159"/>
      <c r="KOR41" s="160"/>
      <c r="KOW41" s="150" t="s">
        <v>196</v>
      </c>
      <c r="KOX41" s="147"/>
      <c r="KOY41" s="159"/>
      <c r="KOZ41" s="160"/>
      <c r="KPE41" s="150" t="s">
        <v>196</v>
      </c>
      <c r="KPF41" s="147"/>
      <c r="KPG41" s="159"/>
      <c r="KPH41" s="160"/>
      <c r="KPM41" s="150" t="s">
        <v>196</v>
      </c>
      <c r="KPN41" s="147"/>
      <c r="KPO41" s="159"/>
      <c r="KPP41" s="160"/>
      <c r="KPU41" s="150" t="s">
        <v>196</v>
      </c>
      <c r="KPV41" s="147"/>
      <c r="KPW41" s="159"/>
      <c r="KPX41" s="160"/>
      <c r="KQC41" s="150" t="s">
        <v>196</v>
      </c>
      <c r="KQD41" s="147"/>
      <c r="KQE41" s="159"/>
      <c r="KQF41" s="160"/>
      <c r="KQK41" s="150" t="s">
        <v>196</v>
      </c>
      <c r="KQL41" s="147"/>
      <c r="KQM41" s="159"/>
      <c r="KQN41" s="160"/>
      <c r="KQS41" s="150" t="s">
        <v>196</v>
      </c>
      <c r="KQT41" s="147"/>
      <c r="KQU41" s="159"/>
      <c r="KQV41" s="160"/>
      <c r="KRA41" s="150" t="s">
        <v>196</v>
      </c>
      <c r="KRB41" s="147"/>
      <c r="KRC41" s="159"/>
      <c r="KRD41" s="160"/>
      <c r="KRI41" s="150" t="s">
        <v>196</v>
      </c>
      <c r="KRJ41" s="147"/>
      <c r="KRK41" s="159"/>
      <c r="KRL41" s="160"/>
      <c r="KRQ41" s="150" t="s">
        <v>196</v>
      </c>
      <c r="KRR41" s="147"/>
      <c r="KRS41" s="159"/>
      <c r="KRT41" s="160"/>
      <c r="KRY41" s="150" t="s">
        <v>196</v>
      </c>
      <c r="KRZ41" s="147"/>
      <c r="KSA41" s="159"/>
      <c r="KSB41" s="160"/>
      <c r="KSG41" s="150" t="s">
        <v>196</v>
      </c>
      <c r="KSH41" s="147"/>
      <c r="KSI41" s="159"/>
      <c r="KSJ41" s="160"/>
      <c r="KSO41" s="150" t="s">
        <v>196</v>
      </c>
      <c r="KSP41" s="147"/>
      <c r="KSQ41" s="159"/>
      <c r="KSR41" s="160"/>
      <c r="KSW41" s="150" t="s">
        <v>196</v>
      </c>
      <c r="KSX41" s="147"/>
      <c r="KSY41" s="159"/>
      <c r="KSZ41" s="160"/>
      <c r="KTE41" s="150" t="s">
        <v>196</v>
      </c>
      <c r="KTF41" s="147"/>
      <c r="KTG41" s="159"/>
      <c r="KTH41" s="160"/>
      <c r="KTM41" s="150" t="s">
        <v>196</v>
      </c>
      <c r="KTN41" s="147"/>
      <c r="KTO41" s="159"/>
      <c r="KTP41" s="160"/>
      <c r="KTU41" s="150" t="s">
        <v>196</v>
      </c>
      <c r="KTV41" s="147"/>
      <c r="KTW41" s="159"/>
      <c r="KTX41" s="160"/>
      <c r="KUC41" s="150" t="s">
        <v>196</v>
      </c>
      <c r="KUD41" s="147"/>
      <c r="KUE41" s="159"/>
      <c r="KUF41" s="160"/>
      <c r="KUK41" s="150" t="s">
        <v>196</v>
      </c>
      <c r="KUL41" s="147"/>
      <c r="KUM41" s="159"/>
      <c r="KUN41" s="160"/>
      <c r="KUS41" s="150" t="s">
        <v>196</v>
      </c>
      <c r="KUT41" s="147"/>
      <c r="KUU41" s="159"/>
      <c r="KUV41" s="160"/>
      <c r="KVA41" s="150" t="s">
        <v>196</v>
      </c>
      <c r="KVB41" s="147"/>
      <c r="KVC41" s="159"/>
      <c r="KVD41" s="160"/>
      <c r="KVI41" s="150" t="s">
        <v>196</v>
      </c>
      <c r="KVJ41" s="147"/>
      <c r="KVK41" s="159"/>
      <c r="KVL41" s="160"/>
      <c r="KVQ41" s="150" t="s">
        <v>196</v>
      </c>
      <c r="KVR41" s="147"/>
      <c r="KVS41" s="159"/>
      <c r="KVT41" s="160"/>
      <c r="KVY41" s="150" t="s">
        <v>196</v>
      </c>
      <c r="KVZ41" s="147"/>
      <c r="KWA41" s="159"/>
      <c r="KWB41" s="160"/>
      <c r="KWG41" s="150" t="s">
        <v>196</v>
      </c>
      <c r="KWH41" s="147"/>
      <c r="KWI41" s="159"/>
      <c r="KWJ41" s="160"/>
      <c r="KWO41" s="150" t="s">
        <v>196</v>
      </c>
      <c r="KWP41" s="147"/>
      <c r="KWQ41" s="159"/>
      <c r="KWR41" s="160"/>
      <c r="KWW41" s="150" t="s">
        <v>196</v>
      </c>
      <c r="KWX41" s="147"/>
      <c r="KWY41" s="159"/>
      <c r="KWZ41" s="160"/>
      <c r="KXE41" s="150" t="s">
        <v>196</v>
      </c>
      <c r="KXF41" s="147"/>
      <c r="KXG41" s="159"/>
      <c r="KXH41" s="160"/>
      <c r="KXM41" s="150" t="s">
        <v>196</v>
      </c>
      <c r="KXN41" s="147"/>
      <c r="KXO41" s="159"/>
      <c r="KXP41" s="160"/>
      <c r="KXU41" s="150" t="s">
        <v>196</v>
      </c>
      <c r="KXV41" s="147"/>
      <c r="KXW41" s="159"/>
      <c r="KXX41" s="160"/>
      <c r="KYC41" s="150" t="s">
        <v>196</v>
      </c>
      <c r="KYD41" s="147"/>
      <c r="KYE41" s="159"/>
      <c r="KYF41" s="160"/>
      <c r="KYK41" s="150" t="s">
        <v>196</v>
      </c>
      <c r="KYL41" s="147"/>
      <c r="KYM41" s="159"/>
      <c r="KYN41" s="160"/>
      <c r="KYS41" s="150" t="s">
        <v>196</v>
      </c>
      <c r="KYT41" s="147"/>
      <c r="KYU41" s="159"/>
      <c r="KYV41" s="160"/>
      <c r="KZA41" s="150" t="s">
        <v>196</v>
      </c>
      <c r="KZB41" s="147"/>
      <c r="KZC41" s="159"/>
      <c r="KZD41" s="160"/>
      <c r="KZI41" s="150" t="s">
        <v>196</v>
      </c>
      <c r="KZJ41" s="147"/>
      <c r="KZK41" s="159"/>
      <c r="KZL41" s="160"/>
      <c r="KZQ41" s="150" t="s">
        <v>196</v>
      </c>
      <c r="KZR41" s="147"/>
      <c r="KZS41" s="159"/>
      <c r="KZT41" s="160"/>
      <c r="KZY41" s="150" t="s">
        <v>196</v>
      </c>
      <c r="KZZ41" s="147"/>
      <c r="LAA41" s="159"/>
      <c r="LAB41" s="160"/>
      <c r="LAG41" s="150" t="s">
        <v>196</v>
      </c>
      <c r="LAH41" s="147"/>
      <c r="LAI41" s="159"/>
      <c r="LAJ41" s="160"/>
      <c r="LAO41" s="150" t="s">
        <v>196</v>
      </c>
      <c r="LAP41" s="147"/>
      <c r="LAQ41" s="159"/>
      <c r="LAR41" s="160"/>
      <c r="LAW41" s="150" t="s">
        <v>196</v>
      </c>
      <c r="LAX41" s="147"/>
      <c r="LAY41" s="159"/>
      <c r="LAZ41" s="160"/>
      <c r="LBE41" s="150" t="s">
        <v>196</v>
      </c>
      <c r="LBF41" s="147"/>
      <c r="LBG41" s="159"/>
      <c r="LBH41" s="160"/>
      <c r="LBM41" s="150" t="s">
        <v>196</v>
      </c>
      <c r="LBN41" s="147"/>
      <c r="LBO41" s="159"/>
      <c r="LBP41" s="160"/>
      <c r="LBU41" s="150" t="s">
        <v>196</v>
      </c>
      <c r="LBV41" s="147"/>
      <c r="LBW41" s="159"/>
      <c r="LBX41" s="160"/>
      <c r="LCC41" s="150" t="s">
        <v>196</v>
      </c>
      <c r="LCD41" s="147"/>
      <c r="LCE41" s="159"/>
      <c r="LCF41" s="160"/>
      <c r="LCK41" s="150" t="s">
        <v>196</v>
      </c>
      <c r="LCL41" s="147"/>
      <c r="LCM41" s="159"/>
      <c r="LCN41" s="160"/>
      <c r="LCS41" s="150" t="s">
        <v>196</v>
      </c>
      <c r="LCT41" s="147"/>
      <c r="LCU41" s="159"/>
      <c r="LCV41" s="160"/>
      <c r="LDA41" s="150" t="s">
        <v>196</v>
      </c>
      <c r="LDB41" s="147"/>
      <c r="LDC41" s="159"/>
      <c r="LDD41" s="160"/>
      <c r="LDI41" s="150" t="s">
        <v>196</v>
      </c>
      <c r="LDJ41" s="147"/>
      <c r="LDK41" s="159"/>
      <c r="LDL41" s="160"/>
      <c r="LDQ41" s="150" t="s">
        <v>196</v>
      </c>
      <c r="LDR41" s="147"/>
      <c r="LDS41" s="159"/>
      <c r="LDT41" s="160"/>
      <c r="LDY41" s="150" t="s">
        <v>196</v>
      </c>
      <c r="LDZ41" s="147"/>
      <c r="LEA41" s="159"/>
      <c r="LEB41" s="160"/>
      <c r="LEG41" s="150" t="s">
        <v>196</v>
      </c>
      <c r="LEH41" s="147"/>
      <c r="LEI41" s="159"/>
      <c r="LEJ41" s="160"/>
      <c r="LEO41" s="150" t="s">
        <v>196</v>
      </c>
      <c r="LEP41" s="147"/>
      <c r="LEQ41" s="159"/>
      <c r="LER41" s="160"/>
      <c r="LEW41" s="150" t="s">
        <v>196</v>
      </c>
      <c r="LEX41" s="147"/>
      <c r="LEY41" s="159"/>
      <c r="LEZ41" s="160"/>
      <c r="LFE41" s="150" t="s">
        <v>196</v>
      </c>
      <c r="LFF41" s="147"/>
      <c r="LFG41" s="159"/>
      <c r="LFH41" s="160"/>
      <c r="LFM41" s="150" t="s">
        <v>196</v>
      </c>
      <c r="LFN41" s="147"/>
      <c r="LFO41" s="159"/>
      <c r="LFP41" s="160"/>
      <c r="LFU41" s="150" t="s">
        <v>196</v>
      </c>
      <c r="LFV41" s="147"/>
      <c r="LFW41" s="159"/>
      <c r="LFX41" s="160"/>
      <c r="LGC41" s="150" t="s">
        <v>196</v>
      </c>
      <c r="LGD41" s="147"/>
      <c r="LGE41" s="159"/>
      <c r="LGF41" s="160"/>
      <c r="LGK41" s="150" t="s">
        <v>196</v>
      </c>
      <c r="LGL41" s="147"/>
      <c r="LGM41" s="159"/>
      <c r="LGN41" s="160"/>
      <c r="LGS41" s="150" t="s">
        <v>196</v>
      </c>
      <c r="LGT41" s="147"/>
      <c r="LGU41" s="159"/>
      <c r="LGV41" s="160"/>
      <c r="LHA41" s="150" t="s">
        <v>196</v>
      </c>
      <c r="LHB41" s="147"/>
      <c r="LHC41" s="159"/>
      <c r="LHD41" s="160"/>
      <c r="LHI41" s="150" t="s">
        <v>196</v>
      </c>
      <c r="LHJ41" s="147"/>
      <c r="LHK41" s="159"/>
      <c r="LHL41" s="160"/>
      <c r="LHQ41" s="150" t="s">
        <v>196</v>
      </c>
      <c r="LHR41" s="147"/>
      <c r="LHS41" s="159"/>
      <c r="LHT41" s="160"/>
      <c r="LHY41" s="150" t="s">
        <v>196</v>
      </c>
      <c r="LHZ41" s="147"/>
      <c r="LIA41" s="159"/>
      <c r="LIB41" s="160"/>
      <c r="LIG41" s="150" t="s">
        <v>196</v>
      </c>
      <c r="LIH41" s="147"/>
      <c r="LII41" s="159"/>
      <c r="LIJ41" s="160"/>
      <c r="LIO41" s="150" t="s">
        <v>196</v>
      </c>
      <c r="LIP41" s="147"/>
      <c r="LIQ41" s="159"/>
      <c r="LIR41" s="160"/>
      <c r="LIW41" s="150" t="s">
        <v>196</v>
      </c>
      <c r="LIX41" s="147"/>
      <c r="LIY41" s="159"/>
      <c r="LIZ41" s="160"/>
      <c r="LJE41" s="150" t="s">
        <v>196</v>
      </c>
      <c r="LJF41" s="147"/>
      <c r="LJG41" s="159"/>
      <c r="LJH41" s="160"/>
      <c r="LJM41" s="150" t="s">
        <v>196</v>
      </c>
      <c r="LJN41" s="147"/>
      <c r="LJO41" s="159"/>
      <c r="LJP41" s="160"/>
      <c r="LJU41" s="150" t="s">
        <v>196</v>
      </c>
      <c r="LJV41" s="147"/>
      <c r="LJW41" s="159"/>
      <c r="LJX41" s="160"/>
      <c r="LKC41" s="150" t="s">
        <v>196</v>
      </c>
      <c r="LKD41" s="147"/>
      <c r="LKE41" s="159"/>
      <c r="LKF41" s="160"/>
      <c r="LKK41" s="150" t="s">
        <v>196</v>
      </c>
      <c r="LKL41" s="147"/>
      <c r="LKM41" s="159"/>
      <c r="LKN41" s="160"/>
      <c r="LKS41" s="150" t="s">
        <v>196</v>
      </c>
      <c r="LKT41" s="147"/>
      <c r="LKU41" s="159"/>
      <c r="LKV41" s="160"/>
      <c r="LLA41" s="150" t="s">
        <v>196</v>
      </c>
      <c r="LLB41" s="147"/>
      <c r="LLC41" s="159"/>
      <c r="LLD41" s="160"/>
      <c r="LLI41" s="150" t="s">
        <v>196</v>
      </c>
      <c r="LLJ41" s="147"/>
      <c r="LLK41" s="159"/>
      <c r="LLL41" s="160"/>
      <c r="LLQ41" s="150" t="s">
        <v>196</v>
      </c>
      <c r="LLR41" s="147"/>
      <c r="LLS41" s="159"/>
      <c r="LLT41" s="160"/>
      <c r="LLY41" s="150" t="s">
        <v>196</v>
      </c>
      <c r="LLZ41" s="147"/>
      <c r="LMA41" s="159"/>
      <c r="LMB41" s="160"/>
      <c r="LMG41" s="150" t="s">
        <v>196</v>
      </c>
      <c r="LMH41" s="147"/>
      <c r="LMI41" s="159"/>
      <c r="LMJ41" s="160"/>
      <c r="LMO41" s="150" t="s">
        <v>196</v>
      </c>
      <c r="LMP41" s="147"/>
      <c r="LMQ41" s="159"/>
      <c r="LMR41" s="160"/>
      <c r="LMW41" s="150" t="s">
        <v>196</v>
      </c>
      <c r="LMX41" s="147"/>
      <c r="LMY41" s="159"/>
      <c r="LMZ41" s="160"/>
      <c r="LNE41" s="150" t="s">
        <v>196</v>
      </c>
      <c r="LNF41" s="147"/>
      <c r="LNG41" s="159"/>
      <c r="LNH41" s="160"/>
      <c r="LNM41" s="150" t="s">
        <v>196</v>
      </c>
      <c r="LNN41" s="147"/>
      <c r="LNO41" s="159"/>
      <c r="LNP41" s="160"/>
      <c r="LNU41" s="150" t="s">
        <v>196</v>
      </c>
      <c r="LNV41" s="147"/>
      <c r="LNW41" s="159"/>
      <c r="LNX41" s="160"/>
      <c r="LOC41" s="150" t="s">
        <v>196</v>
      </c>
      <c r="LOD41" s="147"/>
      <c r="LOE41" s="159"/>
      <c r="LOF41" s="160"/>
      <c r="LOK41" s="150" t="s">
        <v>196</v>
      </c>
      <c r="LOL41" s="147"/>
      <c r="LOM41" s="159"/>
      <c r="LON41" s="160"/>
      <c r="LOS41" s="150" t="s">
        <v>196</v>
      </c>
      <c r="LOT41" s="147"/>
      <c r="LOU41" s="159"/>
      <c r="LOV41" s="160"/>
      <c r="LPA41" s="150" t="s">
        <v>196</v>
      </c>
      <c r="LPB41" s="147"/>
      <c r="LPC41" s="159"/>
      <c r="LPD41" s="160"/>
      <c r="LPI41" s="150" t="s">
        <v>196</v>
      </c>
      <c r="LPJ41" s="147"/>
      <c r="LPK41" s="159"/>
      <c r="LPL41" s="160"/>
      <c r="LPQ41" s="150" t="s">
        <v>196</v>
      </c>
      <c r="LPR41" s="147"/>
      <c r="LPS41" s="159"/>
      <c r="LPT41" s="160"/>
      <c r="LPY41" s="150" t="s">
        <v>196</v>
      </c>
      <c r="LPZ41" s="147"/>
      <c r="LQA41" s="159"/>
      <c r="LQB41" s="160"/>
      <c r="LQG41" s="150" t="s">
        <v>196</v>
      </c>
      <c r="LQH41" s="147"/>
      <c r="LQI41" s="159"/>
      <c r="LQJ41" s="160"/>
      <c r="LQO41" s="150" t="s">
        <v>196</v>
      </c>
      <c r="LQP41" s="147"/>
      <c r="LQQ41" s="159"/>
      <c r="LQR41" s="160"/>
      <c r="LQW41" s="150" t="s">
        <v>196</v>
      </c>
      <c r="LQX41" s="147"/>
      <c r="LQY41" s="159"/>
      <c r="LQZ41" s="160"/>
      <c r="LRE41" s="150" t="s">
        <v>196</v>
      </c>
      <c r="LRF41" s="147"/>
      <c r="LRG41" s="159"/>
      <c r="LRH41" s="160"/>
      <c r="LRM41" s="150" t="s">
        <v>196</v>
      </c>
      <c r="LRN41" s="147"/>
      <c r="LRO41" s="159"/>
      <c r="LRP41" s="160"/>
      <c r="LRU41" s="150" t="s">
        <v>196</v>
      </c>
      <c r="LRV41" s="147"/>
      <c r="LRW41" s="159"/>
      <c r="LRX41" s="160"/>
      <c r="LSC41" s="150" t="s">
        <v>196</v>
      </c>
      <c r="LSD41" s="147"/>
      <c r="LSE41" s="159"/>
      <c r="LSF41" s="160"/>
      <c r="LSK41" s="150" t="s">
        <v>196</v>
      </c>
      <c r="LSL41" s="147"/>
      <c r="LSM41" s="159"/>
      <c r="LSN41" s="160"/>
      <c r="LSS41" s="150" t="s">
        <v>196</v>
      </c>
      <c r="LST41" s="147"/>
      <c r="LSU41" s="159"/>
      <c r="LSV41" s="160"/>
      <c r="LTA41" s="150" t="s">
        <v>196</v>
      </c>
      <c r="LTB41" s="147"/>
      <c r="LTC41" s="159"/>
      <c r="LTD41" s="160"/>
      <c r="LTI41" s="150" t="s">
        <v>196</v>
      </c>
      <c r="LTJ41" s="147"/>
      <c r="LTK41" s="159"/>
      <c r="LTL41" s="160"/>
      <c r="LTQ41" s="150" t="s">
        <v>196</v>
      </c>
      <c r="LTR41" s="147"/>
      <c r="LTS41" s="159"/>
      <c r="LTT41" s="160"/>
      <c r="LTY41" s="150" t="s">
        <v>196</v>
      </c>
      <c r="LTZ41" s="147"/>
      <c r="LUA41" s="159"/>
      <c r="LUB41" s="160"/>
      <c r="LUG41" s="150" t="s">
        <v>196</v>
      </c>
      <c r="LUH41" s="147"/>
      <c r="LUI41" s="159"/>
      <c r="LUJ41" s="160"/>
      <c r="LUO41" s="150" t="s">
        <v>196</v>
      </c>
      <c r="LUP41" s="147"/>
      <c r="LUQ41" s="159"/>
      <c r="LUR41" s="160"/>
      <c r="LUW41" s="150" t="s">
        <v>196</v>
      </c>
      <c r="LUX41" s="147"/>
      <c r="LUY41" s="159"/>
      <c r="LUZ41" s="160"/>
      <c r="LVE41" s="150" t="s">
        <v>196</v>
      </c>
      <c r="LVF41" s="147"/>
      <c r="LVG41" s="159"/>
      <c r="LVH41" s="160"/>
      <c r="LVM41" s="150" t="s">
        <v>196</v>
      </c>
      <c r="LVN41" s="147"/>
      <c r="LVO41" s="159"/>
      <c r="LVP41" s="160"/>
      <c r="LVU41" s="150" t="s">
        <v>196</v>
      </c>
      <c r="LVV41" s="147"/>
      <c r="LVW41" s="159"/>
      <c r="LVX41" s="160"/>
      <c r="LWC41" s="150" t="s">
        <v>196</v>
      </c>
      <c r="LWD41" s="147"/>
      <c r="LWE41" s="159"/>
      <c r="LWF41" s="160"/>
      <c r="LWK41" s="150" t="s">
        <v>196</v>
      </c>
      <c r="LWL41" s="147"/>
      <c r="LWM41" s="159"/>
      <c r="LWN41" s="160"/>
      <c r="LWS41" s="150" t="s">
        <v>196</v>
      </c>
      <c r="LWT41" s="147"/>
      <c r="LWU41" s="159"/>
      <c r="LWV41" s="160"/>
      <c r="LXA41" s="150" t="s">
        <v>196</v>
      </c>
      <c r="LXB41" s="147"/>
      <c r="LXC41" s="159"/>
      <c r="LXD41" s="160"/>
      <c r="LXI41" s="150" t="s">
        <v>196</v>
      </c>
      <c r="LXJ41" s="147"/>
      <c r="LXK41" s="159"/>
      <c r="LXL41" s="160"/>
      <c r="LXQ41" s="150" t="s">
        <v>196</v>
      </c>
      <c r="LXR41" s="147"/>
      <c r="LXS41" s="159"/>
      <c r="LXT41" s="160"/>
      <c r="LXY41" s="150" t="s">
        <v>196</v>
      </c>
      <c r="LXZ41" s="147"/>
      <c r="LYA41" s="159"/>
      <c r="LYB41" s="160"/>
      <c r="LYG41" s="150" t="s">
        <v>196</v>
      </c>
      <c r="LYH41" s="147"/>
      <c r="LYI41" s="159"/>
      <c r="LYJ41" s="160"/>
      <c r="LYO41" s="150" t="s">
        <v>196</v>
      </c>
      <c r="LYP41" s="147"/>
      <c r="LYQ41" s="159"/>
      <c r="LYR41" s="160"/>
      <c r="LYW41" s="150" t="s">
        <v>196</v>
      </c>
      <c r="LYX41" s="147"/>
      <c r="LYY41" s="159"/>
      <c r="LYZ41" s="160"/>
      <c r="LZE41" s="150" t="s">
        <v>196</v>
      </c>
      <c r="LZF41" s="147"/>
      <c r="LZG41" s="159"/>
      <c r="LZH41" s="160"/>
      <c r="LZM41" s="150" t="s">
        <v>196</v>
      </c>
      <c r="LZN41" s="147"/>
      <c r="LZO41" s="159"/>
      <c r="LZP41" s="160"/>
      <c r="LZU41" s="150" t="s">
        <v>196</v>
      </c>
      <c r="LZV41" s="147"/>
      <c r="LZW41" s="159"/>
      <c r="LZX41" s="160"/>
      <c r="MAC41" s="150" t="s">
        <v>196</v>
      </c>
      <c r="MAD41" s="147"/>
      <c r="MAE41" s="159"/>
      <c r="MAF41" s="160"/>
      <c r="MAK41" s="150" t="s">
        <v>196</v>
      </c>
      <c r="MAL41" s="147"/>
      <c r="MAM41" s="159"/>
      <c r="MAN41" s="160"/>
      <c r="MAS41" s="150" t="s">
        <v>196</v>
      </c>
      <c r="MAT41" s="147"/>
      <c r="MAU41" s="159"/>
      <c r="MAV41" s="160"/>
      <c r="MBA41" s="150" t="s">
        <v>196</v>
      </c>
      <c r="MBB41" s="147"/>
      <c r="MBC41" s="159"/>
      <c r="MBD41" s="160"/>
      <c r="MBI41" s="150" t="s">
        <v>196</v>
      </c>
      <c r="MBJ41" s="147"/>
      <c r="MBK41" s="159"/>
      <c r="MBL41" s="160"/>
      <c r="MBQ41" s="150" t="s">
        <v>196</v>
      </c>
      <c r="MBR41" s="147"/>
      <c r="MBS41" s="159"/>
      <c r="MBT41" s="160"/>
      <c r="MBY41" s="150" t="s">
        <v>196</v>
      </c>
      <c r="MBZ41" s="147"/>
      <c r="MCA41" s="159"/>
      <c r="MCB41" s="160"/>
      <c r="MCG41" s="150" t="s">
        <v>196</v>
      </c>
      <c r="MCH41" s="147"/>
      <c r="MCI41" s="159"/>
      <c r="MCJ41" s="160"/>
      <c r="MCO41" s="150" t="s">
        <v>196</v>
      </c>
      <c r="MCP41" s="147"/>
      <c r="MCQ41" s="159"/>
      <c r="MCR41" s="160"/>
      <c r="MCW41" s="150" t="s">
        <v>196</v>
      </c>
      <c r="MCX41" s="147"/>
      <c r="MCY41" s="159"/>
      <c r="MCZ41" s="160"/>
      <c r="MDE41" s="150" t="s">
        <v>196</v>
      </c>
      <c r="MDF41" s="147"/>
      <c r="MDG41" s="159"/>
      <c r="MDH41" s="160"/>
      <c r="MDM41" s="150" t="s">
        <v>196</v>
      </c>
      <c r="MDN41" s="147"/>
      <c r="MDO41" s="159"/>
      <c r="MDP41" s="160"/>
      <c r="MDU41" s="150" t="s">
        <v>196</v>
      </c>
      <c r="MDV41" s="147"/>
      <c r="MDW41" s="159"/>
      <c r="MDX41" s="160"/>
      <c r="MEC41" s="150" t="s">
        <v>196</v>
      </c>
      <c r="MED41" s="147"/>
      <c r="MEE41" s="159"/>
      <c r="MEF41" s="160"/>
      <c r="MEK41" s="150" t="s">
        <v>196</v>
      </c>
      <c r="MEL41" s="147"/>
      <c r="MEM41" s="159"/>
      <c r="MEN41" s="160"/>
      <c r="MES41" s="150" t="s">
        <v>196</v>
      </c>
      <c r="MET41" s="147"/>
      <c r="MEU41" s="159"/>
      <c r="MEV41" s="160"/>
      <c r="MFA41" s="150" t="s">
        <v>196</v>
      </c>
      <c r="MFB41" s="147"/>
      <c r="MFC41" s="159"/>
      <c r="MFD41" s="160"/>
      <c r="MFI41" s="150" t="s">
        <v>196</v>
      </c>
      <c r="MFJ41" s="147"/>
      <c r="MFK41" s="159"/>
      <c r="MFL41" s="160"/>
      <c r="MFQ41" s="150" t="s">
        <v>196</v>
      </c>
      <c r="MFR41" s="147"/>
      <c r="MFS41" s="159"/>
      <c r="MFT41" s="160"/>
      <c r="MFY41" s="150" t="s">
        <v>196</v>
      </c>
      <c r="MFZ41" s="147"/>
      <c r="MGA41" s="159"/>
      <c r="MGB41" s="160"/>
      <c r="MGG41" s="150" t="s">
        <v>196</v>
      </c>
      <c r="MGH41" s="147"/>
      <c r="MGI41" s="159"/>
      <c r="MGJ41" s="160"/>
      <c r="MGO41" s="150" t="s">
        <v>196</v>
      </c>
      <c r="MGP41" s="147"/>
      <c r="MGQ41" s="159"/>
      <c r="MGR41" s="160"/>
      <c r="MGW41" s="150" t="s">
        <v>196</v>
      </c>
      <c r="MGX41" s="147"/>
      <c r="MGY41" s="159"/>
      <c r="MGZ41" s="160"/>
      <c r="MHE41" s="150" t="s">
        <v>196</v>
      </c>
      <c r="MHF41" s="147"/>
      <c r="MHG41" s="159"/>
      <c r="MHH41" s="160"/>
      <c r="MHM41" s="150" t="s">
        <v>196</v>
      </c>
      <c r="MHN41" s="147"/>
      <c r="MHO41" s="159"/>
      <c r="MHP41" s="160"/>
      <c r="MHU41" s="150" t="s">
        <v>196</v>
      </c>
      <c r="MHV41" s="147"/>
      <c r="MHW41" s="159"/>
      <c r="MHX41" s="160"/>
      <c r="MIC41" s="150" t="s">
        <v>196</v>
      </c>
      <c r="MID41" s="147"/>
      <c r="MIE41" s="159"/>
      <c r="MIF41" s="160"/>
      <c r="MIK41" s="150" t="s">
        <v>196</v>
      </c>
      <c r="MIL41" s="147"/>
      <c r="MIM41" s="159"/>
      <c r="MIN41" s="160"/>
      <c r="MIS41" s="150" t="s">
        <v>196</v>
      </c>
      <c r="MIT41" s="147"/>
      <c r="MIU41" s="159"/>
      <c r="MIV41" s="160"/>
      <c r="MJA41" s="150" t="s">
        <v>196</v>
      </c>
      <c r="MJB41" s="147"/>
      <c r="MJC41" s="159"/>
      <c r="MJD41" s="160"/>
      <c r="MJI41" s="150" t="s">
        <v>196</v>
      </c>
      <c r="MJJ41" s="147"/>
      <c r="MJK41" s="159"/>
      <c r="MJL41" s="160"/>
      <c r="MJQ41" s="150" t="s">
        <v>196</v>
      </c>
      <c r="MJR41" s="147"/>
      <c r="MJS41" s="159"/>
      <c r="MJT41" s="160"/>
      <c r="MJY41" s="150" t="s">
        <v>196</v>
      </c>
      <c r="MJZ41" s="147"/>
      <c r="MKA41" s="159"/>
      <c r="MKB41" s="160"/>
      <c r="MKG41" s="150" t="s">
        <v>196</v>
      </c>
      <c r="MKH41" s="147"/>
      <c r="MKI41" s="159"/>
      <c r="MKJ41" s="160"/>
      <c r="MKO41" s="150" t="s">
        <v>196</v>
      </c>
      <c r="MKP41" s="147"/>
      <c r="MKQ41" s="159"/>
      <c r="MKR41" s="160"/>
      <c r="MKW41" s="150" t="s">
        <v>196</v>
      </c>
      <c r="MKX41" s="147"/>
      <c r="MKY41" s="159"/>
      <c r="MKZ41" s="160"/>
      <c r="MLE41" s="150" t="s">
        <v>196</v>
      </c>
      <c r="MLF41" s="147"/>
      <c r="MLG41" s="159"/>
      <c r="MLH41" s="160"/>
      <c r="MLM41" s="150" t="s">
        <v>196</v>
      </c>
      <c r="MLN41" s="147"/>
      <c r="MLO41" s="159"/>
      <c r="MLP41" s="160"/>
      <c r="MLU41" s="150" t="s">
        <v>196</v>
      </c>
      <c r="MLV41" s="147"/>
      <c r="MLW41" s="159"/>
      <c r="MLX41" s="160"/>
      <c r="MMC41" s="150" t="s">
        <v>196</v>
      </c>
      <c r="MMD41" s="147"/>
      <c r="MME41" s="159"/>
      <c r="MMF41" s="160"/>
      <c r="MMK41" s="150" t="s">
        <v>196</v>
      </c>
      <c r="MML41" s="147"/>
      <c r="MMM41" s="159"/>
      <c r="MMN41" s="160"/>
      <c r="MMS41" s="150" t="s">
        <v>196</v>
      </c>
      <c r="MMT41" s="147"/>
      <c r="MMU41" s="159"/>
      <c r="MMV41" s="160"/>
      <c r="MNA41" s="150" t="s">
        <v>196</v>
      </c>
      <c r="MNB41" s="147"/>
      <c r="MNC41" s="159"/>
      <c r="MND41" s="160"/>
      <c r="MNI41" s="150" t="s">
        <v>196</v>
      </c>
      <c r="MNJ41" s="147"/>
      <c r="MNK41" s="159"/>
      <c r="MNL41" s="160"/>
      <c r="MNQ41" s="150" t="s">
        <v>196</v>
      </c>
      <c r="MNR41" s="147"/>
      <c r="MNS41" s="159"/>
      <c r="MNT41" s="160"/>
      <c r="MNY41" s="150" t="s">
        <v>196</v>
      </c>
      <c r="MNZ41" s="147"/>
      <c r="MOA41" s="159"/>
      <c r="MOB41" s="160"/>
      <c r="MOG41" s="150" t="s">
        <v>196</v>
      </c>
      <c r="MOH41" s="147"/>
      <c r="MOI41" s="159"/>
      <c r="MOJ41" s="160"/>
      <c r="MOO41" s="150" t="s">
        <v>196</v>
      </c>
      <c r="MOP41" s="147"/>
      <c r="MOQ41" s="159"/>
      <c r="MOR41" s="160"/>
      <c r="MOW41" s="150" t="s">
        <v>196</v>
      </c>
      <c r="MOX41" s="147"/>
      <c r="MOY41" s="159"/>
      <c r="MOZ41" s="160"/>
      <c r="MPE41" s="150" t="s">
        <v>196</v>
      </c>
      <c r="MPF41" s="147"/>
      <c r="MPG41" s="159"/>
      <c r="MPH41" s="160"/>
      <c r="MPM41" s="150" t="s">
        <v>196</v>
      </c>
      <c r="MPN41" s="147"/>
      <c r="MPO41" s="159"/>
      <c r="MPP41" s="160"/>
      <c r="MPU41" s="150" t="s">
        <v>196</v>
      </c>
      <c r="MPV41" s="147"/>
      <c r="MPW41" s="159"/>
      <c r="MPX41" s="160"/>
      <c r="MQC41" s="150" t="s">
        <v>196</v>
      </c>
      <c r="MQD41" s="147"/>
      <c r="MQE41" s="159"/>
      <c r="MQF41" s="160"/>
      <c r="MQK41" s="150" t="s">
        <v>196</v>
      </c>
      <c r="MQL41" s="147"/>
      <c r="MQM41" s="159"/>
      <c r="MQN41" s="160"/>
      <c r="MQS41" s="150" t="s">
        <v>196</v>
      </c>
      <c r="MQT41" s="147"/>
      <c r="MQU41" s="159"/>
      <c r="MQV41" s="160"/>
      <c r="MRA41" s="150" t="s">
        <v>196</v>
      </c>
      <c r="MRB41" s="147"/>
      <c r="MRC41" s="159"/>
      <c r="MRD41" s="160"/>
      <c r="MRI41" s="150" t="s">
        <v>196</v>
      </c>
      <c r="MRJ41" s="147"/>
      <c r="MRK41" s="159"/>
      <c r="MRL41" s="160"/>
      <c r="MRQ41" s="150" t="s">
        <v>196</v>
      </c>
      <c r="MRR41" s="147"/>
      <c r="MRS41" s="159"/>
      <c r="MRT41" s="160"/>
      <c r="MRY41" s="150" t="s">
        <v>196</v>
      </c>
      <c r="MRZ41" s="147"/>
      <c r="MSA41" s="159"/>
      <c r="MSB41" s="160"/>
      <c r="MSG41" s="150" t="s">
        <v>196</v>
      </c>
      <c r="MSH41" s="147"/>
      <c r="MSI41" s="159"/>
      <c r="MSJ41" s="160"/>
      <c r="MSO41" s="150" t="s">
        <v>196</v>
      </c>
      <c r="MSP41" s="147"/>
      <c r="MSQ41" s="159"/>
      <c r="MSR41" s="160"/>
      <c r="MSW41" s="150" t="s">
        <v>196</v>
      </c>
      <c r="MSX41" s="147"/>
      <c r="MSY41" s="159"/>
      <c r="MSZ41" s="160"/>
      <c r="MTE41" s="150" t="s">
        <v>196</v>
      </c>
      <c r="MTF41" s="147"/>
      <c r="MTG41" s="159"/>
      <c r="MTH41" s="160"/>
      <c r="MTM41" s="150" t="s">
        <v>196</v>
      </c>
      <c r="MTN41" s="147"/>
      <c r="MTO41" s="159"/>
      <c r="MTP41" s="160"/>
      <c r="MTU41" s="150" t="s">
        <v>196</v>
      </c>
      <c r="MTV41" s="147"/>
      <c r="MTW41" s="159"/>
      <c r="MTX41" s="160"/>
      <c r="MUC41" s="150" t="s">
        <v>196</v>
      </c>
      <c r="MUD41" s="147"/>
      <c r="MUE41" s="159"/>
      <c r="MUF41" s="160"/>
      <c r="MUK41" s="150" t="s">
        <v>196</v>
      </c>
      <c r="MUL41" s="147"/>
      <c r="MUM41" s="159"/>
      <c r="MUN41" s="160"/>
      <c r="MUS41" s="150" t="s">
        <v>196</v>
      </c>
      <c r="MUT41" s="147"/>
      <c r="MUU41" s="159"/>
      <c r="MUV41" s="160"/>
      <c r="MVA41" s="150" t="s">
        <v>196</v>
      </c>
      <c r="MVB41" s="147"/>
      <c r="MVC41" s="159"/>
      <c r="MVD41" s="160"/>
      <c r="MVI41" s="150" t="s">
        <v>196</v>
      </c>
      <c r="MVJ41" s="147"/>
      <c r="MVK41" s="159"/>
      <c r="MVL41" s="160"/>
      <c r="MVQ41" s="150" t="s">
        <v>196</v>
      </c>
      <c r="MVR41" s="147"/>
      <c r="MVS41" s="159"/>
      <c r="MVT41" s="160"/>
      <c r="MVY41" s="150" t="s">
        <v>196</v>
      </c>
      <c r="MVZ41" s="147"/>
      <c r="MWA41" s="159"/>
      <c r="MWB41" s="160"/>
      <c r="MWG41" s="150" t="s">
        <v>196</v>
      </c>
      <c r="MWH41" s="147"/>
      <c r="MWI41" s="159"/>
      <c r="MWJ41" s="160"/>
      <c r="MWO41" s="150" t="s">
        <v>196</v>
      </c>
      <c r="MWP41" s="147"/>
      <c r="MWQ41" s="159"/>
      <c r="MWR41" s="160"/>
      <c r="MWW41" s="150" t="s">
        <v>196</v>
      </c>
      <c r="MWX41" s="147"/>
      <c r="MWY41" s="159"/>
      <c r="MWZ41" s="160"/>
      <c r="MXE41" s="150" t="s">
        <v>196</v>
      </c>
      <c r="MXF41" s="147"/>
      <c r="MXG41" s="159"/>
      <c r="MXH41" s="160"/>
      <c r="MXM41" s="150" t="s">
        <v>196</v>
      </c>
      <c r="MXN41" s="147"/>
      <c r="MXO41" s="159"/>
      <c r="MXP41" s="160"/>
      <c r="MXU41" s="150" t="s">
        <v>196</v>
      </c>
      <c r="MXV41" s="147"/>
      <c r="MXW41" s="159"/>
      <c r="MXX41" s="160"/>
      <c r="MYC41" s="150" t="s">
        <v>196</v>
      </c>
      <c r="MYD41" s="147"/>
      <c r="MYE41" s="159"/>
      <c r="MYF41" s="160"/>
      <c r="MYK41" s="150" t="s">
        <v>196</v>
      </c>
      <c r="MYL41" s="147"/>
      <c r="MYM41" s="159"/>
      <c r="MYN41" s="160"/>
      <c r="MYS41" s="150" t="s">
        <v>196</v>
      </c>
      <c r="MYT41" s="147"/>
      <c r="MYU41" s="159"/>
      <c r="MYV41" s="160"/>
      <c r="MZA41" s="150" t="s">
        <v>196</v>
      </c>
      <c r="MZB41" s="147"/>
      <c r="MZC41" s="159"/>
      <c r="MZD41" s="160"/>
      <c r="MZI41" s="150" t="s">
        <v>196</v>
      </c>
      <c r="MZJ41" s="147"/>
      <c r="MZK41" s="159"/>
      <c r="MZL41" s="160"/>
      <c r="MZQ41" s="150" t="s">
        <v>196</v>
      </c>
      <c r="MZR41" s="147"/>
      <c r="MZS41" s="159"/>
      <c r="MZT41" s="160"/>
      <c r="MZY41" s="150" t="s">
        <v>196</v>
      </c>
      <c r="MZZ41" s="147"/>
      <c r="NAA41" s="159"/>
      <c r="NAB41" s="160"/>
      <c r="NAG41" s="150" t="s">
        <v>196</v>
      </c>
      <c r="NAH41" s="147"/>
      <c r="NAI41" s="159"/>
      <c r="NAJ41" s="160"/>
      <c r="NAO41" s="150" t="s">
        <v>196</v>
      </c>
      <c r="NAP41" s="147"/>
      <c r="NAQ41" s="159"/>
      <c r="NAR41" s="160"/>
      <c r="NAW41" s="150" t="s">
        <v>196</v>
      </c>
      <c r="NAX41" s="147"/>
      <c r="NAY41" s="159"/>
      <c r="NAZ41" s="160"/>
      <c r="NBE41" s="150" t="s">
        <v>196</v>
      </c>
      <c r="NBF41" s="147"/>
      <c r="NBG41" s="159"/>
      <c r="NBH41" s="160"/>
      <c r="NBM41" s="150" t="s">
        <v>196</v>
      </c>
      <c r="NBN41" s="147"/>
      <c r="NBO41" s="159"/>
      <c r="NBP41" s="160"/>
      <c r="NBU41" s="150" t="s">
        <v>196</v>
      </c>
      <c r="NBV41" s="147"/>
      <c r="NBW41" s="159"/>
      <c r="NBX41" s="160"/>
      <c r="NCC41" s="150" t="s">
        <v>196</v>
      </c>
      <c r="NCD41" s="147"/>
      <c r="NCE41" s="159"/>
      <c r="NCF41" s="160"/>
      <c r="NCK41" s="150" t="s">
        <v>196</v>
      </c>
      <c r="NCL41" s="147"/>
      <c r="NCM41" s="159"/>
      <c r="NCN41" s="160"/>
      <c r="NCS41" s="150" t="s">
        <v>196</v>
      </c>
      <c r="NCT41" s="147"/>
      <c r="NCU41" s="159"/>
      <c r="NCV41" s="160"/>
      <c r="NDA41" s="150" t="s">
        <v>196</v>
      </c>
      <c r="NDB41" s="147"/>
      <c r="NDC41" s="159"/>
      <c r="NDD41" s="160"/>
      <c r="NDI41" s="150" t="s">
        <v>196</v>
      </c>
      <c r="NDJ41" s="147"/>
      <c r="NDK41" s="159"/>
      <c r="NDL41" s="160"/>
      <c r="NDQ41" s="150" t="s">
        <v>196</v>
      </c>
      <c r="NDR41" s="147"/>
      <c r="NDS41" s="159"/>
      <c r="NDT41" s="160"/>
      <c r="NDY41" s="150" t="s">
        <v>196</v>
      </c>
      <c r="NDZ41" s="147"/>
      <c r="NEA41" s="159"/>
      <c r="NEB41" s="160"/>
      <c r="NEG41" s="150" t="s">
        <v>196</v>
      </c>
      <c r="NEH41" s="147"/>
      <c r="NEI41" s="159"/>
      <c r="NEJ41" s="160"/>
      <c r="NEO41" s="150" t="s">
        <v>196</v>
      </c>
      <c r="NEP41" s="147"/>
      <c r="NEQ41" s="159"/>
      <c r="NER41" s="160"/>
      <c r="NEW41" s="150" t="s">
        <v>196</v>
      </c>
      <c r="NEX41" s="147"/>
      <c r="NEY41" s="159"/>
      <c r="NEZ41" s="160"/>
      <c r="NFE41" s="150" t="s">
        <v>196</v>
      </c>
      <c r="NFF41" s="147"/>
      <c r="NFG41" s="159"/>
      <c r="NFH41" s="160"/>
      <c r="NFM41" s="150" t="s">
        <v>196</v>
      </c>
      <c r="NFN41" s="147"/>
      <c r="NFO41" s="159"/>
      <c r="NFP41" s="160"/>
      <c r="NFU41" s="150" t="s">
        <v>196</v>
      </c>
      <c r="NFV41" s="147"/>
      <c r="NFW41" s="159"/>
      <c r="NFX41" s="160"/>
      <c r="NGC41" s="150" t="s">
        <v>196</v>
      </c>
      <c r="NGD41" s="147"/>
      <c r="NGE41" s="159"/>
      <c r="NGF41" s="160"/>
      <c r="NGK41" s="150" t="s">
        <v>196</v>
      </c>
      <c r="NGL41" s="147"/>
      <c r="NGM41" s="159"/>
      <c r="NGN41" s="160"/>
      <c r="NGS41" s="150" t="s">
        <v>196</v>
      </c>
      <c r="NGT41" s="147"/>
      <c r="NGU41" s="159"/>
      <c r="NGV41" s="160"/>
      <c r="NHA41" s="150" t="s">
        <v>196</v>
      </c>
      <c r="NHB41" s="147"/>
      <c r="NHC41" s="159"/>
      <c r="NHD41" s="160"/>
      <c r="NHI41" s="150" t="s">
        <v>196</v>
      </c>
      <c r="NHJ41" s="147"/>
      <c r="NHK41" s="159"/>
      <c r="NHL41" s="160"/>
      <c r="NHQ41" s="150" t="s">
        <v>196</v>
      </c>
      <c r="NHR41" s="147"/>
      <c r="NHS41" s="159"/>
      <c r="NHT41" s="160"/>
      <c r="NHY41" s="150" t="s">
        <v>196</v>
      </c>
      <c r="NHZ41" s="147"/>
      <c r="NIA41" s="159"/>
      <c r="NIB41" s="160"/>
      <c r="NIG41" s="150" t="s">
        <v>196</v>
      </c>
      <c r="NIH41" s="147"/>
      <c r="NII41" s="159"/>
      <c r="NIJ41" s="160"/>
      <c r="NIO41" s="150" t="s">
        <v>196</v>
      </c>
      <c r="NIP41" s="147"/>
      <c r="NIQ41" s="159"/>
      <c r="NIR41" s="160"/>
      <c r="NIW41" s="150" t="s">
        <v>196</v>
      </c>
      <c r="NIX41" s="147"/>
      <c r="NIY41" s="159"/>
      <c r="NIZ41" s="160"/>
      <c r="NJE41" s="150" t="s">
        <v>196</v>
      </c>
      <c r="NJF41" s="147"/>
      <c r="NJG41" s="159"/>
      <c r="NJH41" s="160"/>
      <c r="NJM41" s="150" t="s">
        <v>196</v>
      </c>
      <c r="NJN41" s="147"/>
      <c r="NJO41" s="159"/>
      <c r="NJP41" s="160"/>
      <c r="NJU41" s="150" t="s">
        <v>196</v>
      </c>
      <c r="NJV41" s="147"/>
      <c r="NJW41" s="159"/>
      <c r="NJX41" s="160"/>
      <c r="NKC41" s="150" t="s">
        <v>196</v>
      </c>
      <c r="NKD41" s="147"/>
      <c r="NKE41" s="159"/>
      <c r="NKF41" s="160"/>
      <c r="NKK41" s="150" t="s">
        <v>196</v>
      </c>
      <c r="NKL41" s="147"/>
      <c r="NKM41" s="159"/>
      <c r="NKN41" s="160"/>
      <c r="NKS41" s="150" t="s">
        <v>196</v>
      </c>
      <c r="NKT41" s="147"/>
      <c r="NKU41" s="159"/>
      <c r="NKV41" s="160"/>
      <c r="NLA41" s="150" t="s">
        <v>196</v>
      </c>
      <c r="NLB41" s="147"/>
      <c r="NLC41" s="159"/>
      <c r="NLD41" s="160"/>
      <c r="NLI41" s="150" t="s">
        <v>196</v>
      </c>
      <c r="NLJ41" s="147"/>
      <c r="NLK41" s="159"/>
      <c r="NLL41" s="160"/>
      <c r="NLQ41" s="150" t="s">
        <v>196</v>
      </c>
      <c r="NLR41" s="147"/>
      <c r="NLS41" s="159"/>
      <c r="NLT41" s="160"/>
      <c r="NLY41" s="150" t="s">
        <v>196</v>
      </c>
      <c r="NLZ41" s="147"/>
      <c r="NMA41" s="159"/>
      <c r="NMB41" s="160"/>
      <c r="NMG41" s="150" t="s">
        <v>196</v>
      </c>
      <c r="NMH41" s="147"/>
      <c r="NMI41" s="159"/>
      <c r="NMJ41" s="160"/>
      <c r="NMO41" s="150" t="s">
        <v>196</v>
      </c>
      <c r="NMP41" s="147"/>
      <c r="NMQ41" s="159"/>
      <c r="NMR41" s="160"/>
      <c r="NMW41" s="150" t="s">
        <v>196</v>
      </c>
      <c r="NMX41" s="147"/>
      <c r="NMY41" s="159"/>
      <c r="NMZ41" s="160"/>
      <c r="NNE41" s="150" t="s">
        <v>196</v>
      </c>
      <c r="NNF41" s="147"/>
      <c r="NNG41" s="159"/>
      <c r="NNH41" s="160"/>
      <c r="NNM41" s="150" t="s">
        <v>196</v>
      </c>
      <c r="NNN41" s="147"/>
      <c r="NNO41" s="159"/>
      <c r="NNP41" s="160"/>
      <c r="NNU41" s="150" t="s">
        <v>196</v>
      </c>
      <c r="NNV41" s="147"/>
      <c r="NNW41" s="159"/>
      <c r="NNX41" s="160"/>
      <c r="NOC41" s="150" t="s">
        <v>196</v>
      </c>
      <c r="NOD41" s="147"/>
      <c r="NOE41" s="159"/>
      <c r="NOF41" s="160"/>
      <c r="NOK41" s="150" t="s">
        <v>196</v>
      </c>
      <c r="NOL41" s="147"/>
      <c r="NOM41" s="159"/>
      <c r="NON41" s="160"/>
      <c r="NOS41" s="150" t="s">
        <v>196</v>
      </c>
      <c r="NOT41" s="147"/>
      <c r="NOU41" s="159"/>
      <c r="NOV41" s="160"/>
      <c r="NPA41" s="150" t="s">
        <v>196</v>
      </c>
      <c r="NPB41" s="147"/>
      <c r="NPC41" s="159"/>
      <c r="NPD41" s="160"/>
      <c r="NPI41" s="150" t="s">
        <v>196</v>
      </c>
      <c r="NPJ41" s="147"/>
      <c r="NPK41" s="159"/>
      <c r="NPL41" s="160"/>
      <c r="NPQ41" s="150" t="s">
        <v>196</v>
      </c>
      <c r="NPR41" s="147"/>
      <c r="NPS41" s="159"/>
      <c r="NPT41" s="160"/>
      <c r="NPY41" s="150" t="s">
        <v>196</v>
      </c>
      <c r="NPZ41" s="147"/>
      <c r="NQA41" s="159"/>
      <c r="NQB41" s="160"/>
      <c r="NQG41" s="150" t="s">
        <v>196</v>
      </c>
      <c r="NQH41" s="147"/>
      <c r="NQI41" s="159"/>
      <c r="NQJ41" s="160"/>
      <c r="NQO41" s="150" t="s">
        <v>196</v>
      </c>
      <c r="NQP41" s="147"/>
      <c r="NQQ41" s="159"/>
      <c r="NQR41" s="160"/>
      <c r="NQW41" s="150" t="s">
        <v>196</v>
      </c>
      <c r="NQX41" s="147"/>
      <c r="NQY41" s="159"/>
      <c r="NQZ41" s="160"/>
      <c r="NRE41" s="150" t="s">
        <v>196</v>
      </c>
      <c r="NRF41" s="147"/>
      <c r="NRG41" s="159"/>
      <c r="NRH41" s="160"/>
      <c r="NRM41" s="150" t="s">
        <v>196</v>
      </c>
      <c r="NRN41" s="147"/>
      <c r="NRO41" s="159"/>
      <c r="NRP41" s="160"/>
      <c r="NRU41" s="150" t="s">
        <v>196</v>
      </c>
      <c r="NRV41" s="147"/>
      <c r="NRW41" s="159"/>
      <c r="NRX41" s="160"/>
      <c r="NSC41" s="150" t="s">
        <v>196</v>
      </c>
      <c r="NSD41" s="147"/>
      <c r="NSE41" s="159"/>
      <c r="NSF41" s="160"/>
      <c r="NSK41" s="150" t="s">
        <v>196</v>
      </c>
      <c r="NSL41" s="147"/>
      <c r="NSM41" s="159"/>
      <c r="NSN41" s="160"/>
      <c r="NSS41" s="150" t="s">
        <v>196</v>
      </c>
      <c r="NST41" s="147"/>
      <c r="NSU41" s="159"/>
      <c r="NSV41" s="160"/>
      <c r="NTA41" s="150" t="s">
        <v>196</v>
      </c>
      <c r="NTB41" s="147"/>
      <c r="NTC41" s="159"/>
      <c r="NTD41" s="160"/>
      <c r="NTI41" s="150" t="s">
        <v>196</v>
      </c>
      <c r="NTJ41" s="147"/>
      <c r="NTK41" s="159"/>
      <c r="NTL41" s="160"/>
      <c r="NTQ41" s="150" t="s">
        <v>196</v>
      </c>
      <c r="NTR41" s="147"/>
      <c r="NTS41" s="159"/>
      <c r="NTT41" s="160"/>
      <c r="NTY41" s="150" t="s">
        <v>196</v>
      </c>
      <c r="NTZ41" s="147"/>
      <c r="NUA41" s="159"/>
      <c r="NUB41" s="160"/>
      <c r="NUG41" s="150" t="s">
        <v>196</v>
      </c>
      <c r="NUH41" s="147"/>
      <c r="NUI41" s="159"/>
      <c r="NUJ41" s="160"/>
      <c r="NUO41" s="150" t="s">
        <v>196</v>
      </c>
      <c r="NUP41" s="147"/>
      <c r="NUQ41" s="159"/>
      <c r="NUR41" s="160"/>
      <c r="NUW41" s="150" t="s">
        <v>196</v>
      </c>
      <c r="NUX41" s="147"/>
      <c r="NUY41" s="159"/>
      <c r="NUZ41" s="160"/>
      <c r="NVE41" s="150" t="s">
        <v>196</v>
      </c>
      <c r="NVF41" s="147"/>
      <c r="NVG41" s="159"/>
      <c r="NVH41" s="160"/>
      <c r="NVM41" s="150" t="s">
        <v>196</v>
      </c>
      <c r="NVN41" s="147"/>
      <c r="NVO41" s="159"/>
      <c r="NVP41" s="160"/>
      <c r="NVU41" s="150" t="s">
        <v>196</v>
      </c>
      <c r="NVV41" s="147"/>
      <c r="NVW41" s="159"/>
      <c r="NVX41" s="160"/>
      <c r="NWC41" s="150" t="s">
        <v>196</v>
      </c>
      <c r="NWD41" s="147"/>
      <c r="NWE41" s="159"/>
      <c r="NWF41" s="160"/>
      <c r="NWK41" s="150" t="s">
        <v>196</v>
      </c>
      <c r="NWL41" s="147"/>
      <c r="NWM41" s="159"/>
      <c r="NWN41" s="160"/>
      <c r="NWS41" s="150" t="s">
        <v>196</v>
      </c>
      <c r="NWT41" s="147"/>
      <c r="NWU41" s="159"/>
      <c r="NWV41" s="160"/>
      <c r="NXA41" s="150" t="s">
        <v>196</v>
      </c>
      <c r="NXB41" s="147"/>
      <c r="NXC41" s="159"/>
      <c r="NXD41" s="160"/>
      <c r="NXI41" s="150" t="s">
        <v>196</v>
      </c>
      <c r="NXJ41" s="147"/>
      <c r="NXK41" s="159"/>
      <c r="NXL41" s="160"/>
      <c r="NXQ41" s="150" t="s">
        <v>196</v>
      </c>
      <c r="NXR41" s="147"/>
      <c r="NXS41" s="159"/>
      <c r="NXT41" s="160"/>
      <c r="NXY41" s="150" t="s">
        <v>196</v>
      </c>
      <c r="NXZ41" s="147"/>
      <c r="NYA41" s="159"/>
      <c r="NYB41" s="160"/>
      <c r="NYG41" s="150" t="s">
        <v>196</v>
      </c>
      <c r="NYH41" s="147"/>
      <c r="NYI41" s="159"/>
      <c r="NYJ41" s="160"/>
      <c r="NYO41" s="150" t="s">
        <v>196</v>
      </c>
      <c r="NYP41" s="147"/>
      <c r="NYQ41" s="159"/>
      <c r="NYR41" s="160"/>
      <c r="NYW41" s="150" t="s">
        <v>196</v>
      </c>
      <c r="NYX41" s="147"/>
      <c r="NYY41" s="159"/>
      <c r="NYZ41" s="160"/>
      <c r="NZE41" s="150" t="s">
        <v>196</v>
      </c>
      <c r="NZF41" s="147"/>
      <c r="NZG41" s="159"/>
      <c r="NZH41" s="160"/>
      <c r="NZM41" s="150" t="s">
        <v>196</v>
      </c>
      <c r="NZN41" s="147"/>
      <c r="NZO41" s="159"/>
      <c r="NZP41" s="160"/>
      <c r="NZU41" s="150" t="s">
        <v>196</v>
      </c>
      <c r="NZV41" s="147"/>
      <c r="NZW41" s="159"/>
      <c r="NZX41" s="160"/>
      <c r="OAC41" s="150" t="s">
        <v>196</v>
      </c>
      <c r="OAD41" s="147"/>
      <c r="OAE41" s="159"/>
      <c r="OAF41" s="160"/>
      <c r="OAK41" s="150" t="s">
        <v>196</v>
      </c>
      <c r="OAL41" s="147"/>
      <c r="OAM41" s="159"/>
      <c r="OAN41" s="160"/>
      <c r="OAS41" s="150" t="s">
        <v>196</v>
      </c>
      <c r="OAT41" s="147"/>
      <c r="OAU41" s="159"/>
      <c r="OAV41" s="160"/>
      <c r="OBA41" s="150" t="s">
        <v>196</v>
      </c>
      <c r="OBB41" s="147"/>
      <c r="OBC41" s="159"/>
      <c r="OBD41" s="160"/>
      <c r="OBI41" s="150" t="s">
        <v>196</v>
      </c>
      <c r="OBJ41" s="147"/>
      <c r="OBK41" s="159"/>
      <c r="OBL41" s="160"/>
      <c r="OBQ41" s="150" t="s">
        <v>196</v>
      </c>
      <c r="OBR41" s="147"/>
      <c r="OBS41" s="159"/>
      <c r="OBT41" s="160"/>
      <c r="OBY41" s="150" t="s">
        <v>196</v>
      </c>
      <c r="OBZ41" s="147"/>
      <c r="OCA41" s="159"/>
      <c r="OCB41" s="160"/>
      <c r="OCG41" s="150" t="s">
        <v>196</v>
      </c>
      <c r="OCH41" s="147"/>
      <c r="OCI41" s="159"/>
      <c r="OCJ41" s="160"/>
      <c r="OCO41" s="150" t="s">
        <v>196</v>
      </c>
      <c r="OCP41" s="147"/>
      <c r="OCQ41" s="159"/>
      <c r="OCR41" s="160"/>
      <c r="OCW41" s="150" t="s">
        <v>196</v>
      </c>
      <c r="OCX41" s="147"/>
      <c r="OCY41" s="159"/>
      <c r="OCZ41" s="160"/>
      <c r="ODE41" s="150" t="s">
        <v>196</v>
      </c>
      <c r="ODF41" s="147"/>
      <c r="ODG41" s="159"/>
      <c r="ODH41" s="160"/>
      <c r="ODM41" s="150" t="s">
        <v>196</v>
      </c>
      <c r="ODN41" s="147"/>
      <c r="ODO41" s="159"/>
      <c r="ODP41" s="160"/>
      <c r="ODU41" s="150" t="s">
        <v>196</v>
      </c>
      <c r="ODV41" s="147"/>
      <c r="ODW41" s="159"/>
      <c r="ODX41" s="160"/>
      <c r="OEC41" s="150" t="s">
        <v>196</v>
      </c>
      <c r="OED41" s="147"/>
      <c r="OEE41" s="159"/>
      <c r="OEF41" s="160"/>
      <c r="OEK41" s="150" t="s">
        <v>196</v>
      </c>
      <c r="OEL41" s="147"/>
      <c r="OEM41" s="159"/>
      <c r="OEN41" s="160"/>
      <c r="OES41" s="150" t="s">
        <v>196</v>
      </c>
      <c r="OET41" s="147"/>
      <c r="OEU41" s="159"/>
      <c r="OEV41" s="160"/>
      <c r="OFA41" s="150" t="s">
        <v>196</v>
      </c>
      <c r="OFB41" s="147"/>
      <c r="OFC41" s="159"/>
      <c r="OFD41" s="160"/>
      <c r="OFI41" s="150" t="s">
        <v>196</v>
      </c>
      <c r="OFJ41" s="147"/>
      <c r="OFK41" s="159"/>
      <c r="OFL41" s="160"/>
      <c r="OFQ41" s="150" t="s">
        <v>196</v>
      </c>
      <c r="OFR41" s="147"/>
      <c r="OFS41" s="159"/>
      <c r="OFT41" s="160"/>
      <c r="OFY41" s="150" t="s">
        <v>196</v>
      </c>
      <c r="OFZ41" s="147"/>
      <c r="OGA41" s="159"/>
      <c r="OGB41" s="160"/>
      <c r="OGG41" s="150" t="s">
        <v>196</v>
      </c>
      <c r="OGH41" s="147"/>
      <c r="OGI41" s="159"/>
      <c r="OGJ41" s="160"/>
      <c r="OGO41" s="150" t="s">
        <v>196</v>
      </c>
      <c r="OGP41" s="147"/>
      <c r="OGQ41" s="159"/>
      <c r="OGR41" s="160"/>
      <c r="OGW41" s="150" t="s">
        <v>196</v>
      </c>
      <c r="OGX41" s="147"/>
      <c r="OGY41" s="159"/>
      <c r="OGZ41" s="160"/>
      <c r="OHE41" s="150" t="s">
        <v>196</v>
      </c>
      <c r="OHF41" s="147"/>
      <c r="OHG41" s="159"/>
      <c r="OHH41" s="160"/>
      <c r="OHM41" s="150" t="s">
        <v>196</v>
      </c>
      <c r="OHN41" s="147"/>
      <c r="OHO41" s="159"/>
      <c r="OHP41" s="160"/>
      <c r="OHU41" s="150" t="s">
        <v>196</v>
      </c>
      <c r="OHV41" s="147"/>
      <c r="OHW41" s="159"/>
      <c r="OHX41" s="160"/>
      <c r="OIC41" s="150" t="s">
        <v>196</v>
      </c>
      <c r="OID41" s="147"/>
      <c r="OIE41" s="159"/>
      <c r="OIF41" s="160"/>
      <c r="OIK41" s="150" t="s">
        <v>196</v>
      </c>
      <c r="OIL41" s="147"/>
      <c r="OIM41" s="159"/>
      <c r="OIN41" s="160"/>
      <c r="OIS41" s="150" t="s">
        <v>196</v>
      </c>
      <c r="OIT41" s="147"/>
      <c r="OIU41" s="159"/>
      <c r="OIV41" s="160"/>
      <c r="OJA41" s="150" t="s">
        <v>196</v>
      </c>
      <c r="OJB41" s="147"/>
      <c r="OJC41" s="159"/>
      <c r="OJD41" s="160"/>
      <c r="OJI41" s="150" t="s">
        <v>196</v>
      </c>
      <c r="OJJ41" s="147"/>
      <c r="OJK41" s="159"/>
      <c r="OJL41" s="160"/>
      <c r="OJQ41" s="150" t="s">
        <v>196</v>
      </c>
      <c r="OJR41" s="147"/>
      <c r="OJS41" s="159"/>
      <c r="OJT41" s="160"/>
      <c r="OJY41" s="150" t="s">
        <v>196</v>
      </c>
      <c r="OJZ41" s="147"/>
      <c r="OKA41" s="159"/>
      <c r="OKB41" s="160"/>
      <c r="OKG41" s="150" t="s">
        <v>196</v>
      </c>
      <c r="OKH41" s="147"/>
      <c r="OKI41" s="159"/>
      <c r="OKJ41" s="160"/>
      <c r="OKO41" s="150" t="s">
        <v>196</v>
      </c>
      <c r="OKP41" s="147"/>
      <c r="OKQ41" s="159"/>
      <c r="OKR41" s="160"/>
      <c r="OKW41" s="150" t="s">
        <v>196</v>
      </c>
      <c r="OKX41" s="147"/>
      <c r="OKY41" s="159"/>
      <c r="OKZ41" s="160"/>
      <c r="OLE41" s="150" t="s">
        <v>196</v>
      </c>
      <c r="OLF41" s="147"/>
      <c r="OLG41" s="159"/>
      <c r="OLH41" s="160"/>
      <c r="OLM41" s="150" t="s">
        <v>196</v>
      </c>
      <c r="OLN41" s="147"/>
      <c r="OLO41" s="159"/>
      <c r="OLP41" s="160"/>
      <c r="OLU41" s="150" t="s">
        <v>196</v>
      </c>
      <c r="OLV41" s="147"/>
      <c r="OLW41" s="159"/>
      <c r="OLX41" s="160"/>
      <c r="OMC41" s="150" t="s">
        <v>196</v>
      </c>
      <c r="OMD41" s="147"/>
      <c r="OME41" s="159"/>
      <c r="OMF41" s="160"/>
      <c r="OMK41" s="150" t="s">
        <v>196</v>
      </c>
      <c r="OML41" s="147"/>
      <c r="OMM41" s="159"/>
      <c r="OMN41" s="160"/>
      <c r="OMS41" s="150" t="s">
        <v>196</v>
      </c>
      <c r="OMT41" s="147"/>
      <c r="OMU41" s="159"/>
      <c r="OMV41" s="160"/>
      <c r="ONA41" s="150" t="s">
        <v>196</v>
      </c>
      <c r="ONB41" s="147"/>
      <c r="ONC41" s="159"/>
      <c r="OND41" s="160"/>
      <c r="ONI41" s="150" t="s">
        <v>196</v>
      </c>
      <c r="ONJ41" s="147"/>
      <c r="ONK41" s="159"/>
      <c r="ONL41" s="160"/>
      <c r="ONQ41" s="150" t="s">
        <v>196</v>
      </c>
      <c r="ONR41" s="147"/>
      <c r="ONS41" s="159"/>
      <c r="ONT41" s="160"/>
      <c r="ONY41" s="150" t="s">
        <v>196</v>
      </c>
      <c r="ONZ41" s="147"/>
      <c r="OOA41" s="159"/>
      <c r="OOB41" s="160"/>
      <c r="OOG41" s="150" t="s">
        <v>196</v>
      </c>
      <c r="OOH41" s="147"/>
      <c r="OOI41" s="159"/>
      <c r="OOJ41" s="160"/>
      <c r="OOO41" s="150" t="s">
        <v>196</v>
      </c>
      <c r="OOP41" s="147"/>
      <c r="OOQ41" s="159"/>
      <c r="OOR41" s="160"/>
      <c r="OOW41" s="150" t="s">
        <v>196</v>
      </c>
      <c r="OOX41" s="147"/>
      <c r="OOY41" s="159"/>
      <c r="OOZ41" s="160"/>
      <c r="OPE41" s="150" t="s">
        <v>196</v>
      </c>
      <c r="OPF41" s="147"/>
      <c r="OPG41" s="159"/>
      <c r="OPH41" s="160"/>
      <c r="OPM41" s="150" t="s">
        <v>196</v>
      </c>
      <c r="OPN41" s="147"/>
      <c r="OPO41" s="159"/>
      <c r="OPP41" s="160"/>
      <c r="OPU41" s="150" t="s">
        <v>196</v>
      </c>
      <c r="OPV41" s="147"/>
      <c r="OPW41" s="159"/>
      <c r="OPX41" s="160"/>
      <c r="OQC41" s="150" t="s">
        <v>196</v>
      </c>
      <c r="OQD41" s="147"/>
      <c r="OQE41" s="159"/>
      <c r="OQF41" s="160"/>
      <c r="OQK41" s="150" t="s">
        <v>196</v>
      </c>
      <c r="OQL41" s="147"/>
      <c r="OQM41" s="159"/>
      <c r="OQN41" s="160"/>
      <c r="OQS41" s="150" t="s">
        <v>196</v>
      </c>
      <c r="OQT41" s="147"/>
      <c r="OQU41" s="159"/>
      <c r="OQV41" s="160"/>
      <c r="ORA41" s="150" t="s">
        <v>196</v>
      </c>
      <c r="ORB41" s="147"/>
      <c r="ORC41" s="159"/>
      <c r="ORD41" s="160"/>
      <c r="ORI41" s="150" t="s">
        <v>196</v>
      </c>
      <c r="ORJ41" s="147"/>
      <c r="ORK41" s="159"/>
      <c r="ORL41" s="160"/>
      <c r="ORQ41" s="150" t="s">
        <v>196</v>
      </c>
      <c r="ORR41" s="147"/>
      <c r="ORS41" s="159"/>
      <c r="ORT41" s="160"/>
      <c r="ORY41" s="150" t="s">
        <v>196</v>
      </c>
      <c r="ORZ41" s="147"/>
      <c r="OSA41" s="159"/>
      <c r="OSB41" s="160"/>
      <c r="OSG41" s="150" t="s">
        <v>196</v>
      </c>
      <c r="OSH41" s="147"/>
      <c r="OSI41" s="159"/>
      <c r="OSJ41" s="160"/>
      <c r="OSO41" s="150" t="s">
        <v>196</v>
      </c>
      <c r="OSP41" s="147"/>
      <c r="OSQ41" s="159"/>
      <c r="OSR41" s="160"/>
      <c r="OSW41" s="150" t="s">
        <v>196</v>
      </c>
      <c r="OSX41" s="147"/>
      <c r="OSY41" s="159"/>
      <c r="OSZ41" s="160"/>
      <c r="OTE41" s="150" t="s">
        <v>196</v>
      </c>
      <c r="OTF41" s="147"/>
      <c r="OTG41" s="159"/>
      <c r="OTH41" s="160"/>
      <c r="OTM41" s="150" t="s">
        <v>196</v>
      </c>
      <c r="OTN41" s="147"/>
      <c r="OTO41" s="159"/>
      <c r="OTP41" s="160"/>
      <c r="OTU41" s="150" t="s">
        <v>196</v>
      </c>
      <c r="OTV41" s="147"/>
      <c r="OTW41" s="159"/>
      <c r="OTX41" s="160"/>
      <c r="OUC41" s="150" t="s">
        <v>196</v>
      </c>
      <c r="OUD41" s="147"/>
      <c r="OUE41" s="159"/>
      <c r="OUF41" s="160"/>
      <c r="OUK41" s="150" t="s">
        <v>196</v>
      </c>
      <c r="OUL41" s="147"/>
      <c r="OUM41" s="159"/>
      <c r="OUN41" s="160"/>
      <c r="OUS41" s="150" t="s">
        <v>196</v>
      </c>
      <c r="OUT41" s="147"/>
      <c r="OUU41" s="159"/>
      <c r="OUV41" s="160"/>
      <c r="OVA41" s="150" t="s">
        <v>196</v>
      </c>
      <c r="OVB41" s="147"/>
      <c r="OVC41" s="159"/>
      <c r="OVD41" s="160"/>
      <c r="OVI41" s="150" t="s">
        <v>196</v>
      </c>
      <c r="OVJ41" s="147"/>
      <c r="OVK41" s="159"/>
      <c r="OVL41" s="160"/>
      <c r="OVQ41" s="150" t="s">
        <v>196</v>
      </c>
      <c r="OVR41" s="147"/>
      <c r="OVS41" s="159"/>
      <c r="OVT41" s="160"/>
      <c r="OVY41" s="150" t="s">
        <v>196</v>
      </c>
      <c r="OVZ41" s="147"/>
      <c r="OWA41" s="159"/>
      <c r="OWB41" s="160"/>
      <c r="OWG41" s="150" t="s">
        <v>196</v>
      </c>
      <c r="OWH41" s="147"/>
      <c r="OWI41" s="159"/>
      <c r="OWJ41" s="160"/>
      <c r="OWO41" s="150" t="s">
        <v>196</v>
      </c>
      <c r="OWP41" s="147"/>
      <c r="OWQ41" s="159"/>
      <c r="OWR41" s="160"/>
      <c r="OWW41" s="150" t="s">
        <v>196</v>
      </c>
      <c r="OWX41" s="147"/>
      <c r="OWY41" s="159"/>
      <c r="OWZ41" s="160"/>
      <c r="OXE41" s="150" t="s">
        <v>196</v>
      </c>
      <c r="OXF41" s="147"/>
      <c r="OXG41" s="159"/>
      <c r="OXH41" s="160"/>
      <c r="OXM41" s="150" t="s">
        <v>196</v>
      </c>
      <c r="OXN41" s="147"/>
      <c r="OXO41" s="159"/>
      <c r="OXP41" s="160"/>
      <c r="OXU41" s="150" t="s">
        <v>196</v>
      </c>
      <c r="OXV41" s="147"/>
      <c r="OXW41" s="159"/>
      <c r="OXX41" s="160"/>
      <c r="OYC41" s="150" t="s">
        <v>196</v>
      </c>
      <c r="OYD41" s="147"/>
      <c r="OYE41" s="159"/>
      <c r="OYF41" s="160"/>
      <c r="OYK41" s="150" t="s">
        <v>196</v>
      </c>
      <c r="OYL41" s="147"/>
      <c r="OYM41" s="159"/>
      <c r="OYN41" s="160"/>
      <c r="OYS41" s="150" t="s">
        <v>196</v>
      </c>
      <c r="OYT41" s="147"/>
      <c r="OYU41" s="159"/>
      <c r="OYV41" s="160"/>
      <c r="OZA41" s="150" t="s">
        <v>196</v>
      </c>
      <c r="OZB41" s="147"/>
      <c r="OZC41" s="159"/>
      <c r="OZD41" s="160"/>
      <c r="OZI41" s="150" t="s">
        <v>196</v>
      </c>
      <c r="OZJ41" s="147"/>
      <c r="OZK41" s="159"/>
      <c r="OZL41" s="160"/>
      <c r="OZQ41" s="150" t="s">
        <v>196</v>
      </c>
      <c r="OZR41" s="147"/>
      <c r="OZS41" s="159"/>
      <c r="OZT41" s="160"/>
      <c r="OZY41" s="150" t="s">
        <v>196</v>
      </c>
      <c r="OZZ41" s="147"/>
      <c r="PAA41" s="159"/>
      <c r="PAB41" s="160"/>
      <c r="PAG41" s="150" t="s">
        <v>196</v>
      </c>
      <c r="PAH41" s="147"/>
      <c r="PAI41" s="159"/>
      <c r="PAJ41" s="160"/>
      <c r="PAO41" s="150" t="s">
        <v>196</v>
      </c>
      <c r="PAP41" s="147"/>
      <c r="PAQ41" s="159"/>
      <c r="PAR41" s="160"/>
      <c r="PAW41" s="150" t="s">
        <v>196</v>
      </c>
      <c r="PAX41" s="147"/>
      <c r="PAY41" s="159"/>
      <c r="PAZ41" s="160"/>
      <c r="PBE41" s="150" t="s">
        <v>196</v>
      </c>
      <c r="PBF41" s="147"/>
      <c r="PBG41" s="159"/>
      <c r="PBH41" s="160"/>
      <c r="PBM41" s="150" t="s">
        <v>196</v>
      </c>
      <c r="PBN41" s="147"/>
      <c r="PBO41" s="159"/>
      <c r="PBP41" s="160"/>
      <c r="PBU41" s="150" t="s">
        <v>196</v>
      </c>
      <c r="PBV41" s="147"/>
      <c r="PBW41" s="159"/>
      <c r="PBX41" s="160"/>
      <c r="PCC41" s="150" t="s">
        <v>196</v>
      </c>
      <c r="PCD41" s="147"/>
      <c r="PCE41" s="159"/>
      <c r="PCF41" s="160"/>
      <c r="PCK41" s="150" t="s">
        <v>196</v>
      </c>
      <c r="PCL41" s="147"/>
      <c r="PCM41" s="159"/>
      <c r="PCN41" s="160"/>
      <c r="PCS41" s="150" t="s">
        <v>196</v>
      </c>
      <c r="PCT41" s="147"/>
      <c r="PCU41" s="159"/>
      <c r="PCV41" s="160"/>
      <c r="PDA41" s="150" t="s">
        <v>196</v>
      </c>
      <c r="PDB41" s="147"/>
      <c r="PDC41" s="159"/>
      <c r="PDD41" s="160"/>
      <c r="PDI41" s="150" t="s">
        <v>196</v>
      </c>
      <c r="PDJ41" s="147"/>
      <c r="PDK41" s="159"/>
      <c r="PDL41" s="160"/>
      <c r="PDQ41" s="150" t="s">
        <v>196</v>
      </c>
      <c r="PDR41" s="147"/>
      <c r="PDS41" s="159"/>
      <c r="PDT41" s="160"/>
      <c r="PDY41" s="150" t="s">
        <v>196</v>
      </c>
      <c r="PDZ41" s="147"/>
      <c r="PEA41" s="159"/>
      <c r="PEB41" s="160"/>
      <c r="PEG41" s="150" t="s">
        <v>196</v>
      </c>
      <c r="PEH41" s="147"/>
      <c r="PEI41" s="159"/>
      <c r="PEJ41" s="160"/>
      <c r="PEO41" s="150" t="s">
        <v>196</v>
      </c>
      <c r="PEP41" s="147"/>
      <c r="PEQ41" s="159"/>
      <c r="PER41" s="160"/>
      <c r="PEW41" s="150" t="s">
        <v>196</v>
      </c>
      <c r="PEX41" s="147"/>
      <c r="PEY41" s="159"/>
      <c r="PEZ41" s="160"/>
      <c r="PFE41" s="150" t="s">
        <v>196</v>
      </c>
      <c r="PFF41" s="147"/>
      <c r="PFG41" s="159"/>
      <c r="PFH41" s="160"/>
      <c r="PFM41" s="150" t="s">
        <v>196</v>
      </c>
      <c r="PFN41" s="147"/>
      <c r="PFO41" s="159"/>
      <c r="PFP41" s="160"/>
      <c r="PFU41" s="150" t="s">
        <v>196</v>
      </c>
      <c r="PFV41" s="147"/>
      <c r="PFW41" s="159"/>
      <c r="PFX41" s="160"/>
      <c r="PGC41" s="150" t="s">
        <v>196</v>
      </c>
      <c r="PGD41" s="147"/>
      <c r="PGE41" s="159"/>
      <c r="PGF41" s="160"/>
      <c r="PGK41" s="150" t="s">
        <v>196</v>
      </c>
      <c r="PGL41" s="147"/>
      <c r="PGM41" s="159"/>
      <c r="PGN41" s="160"/>
      <c r="PGS41" s="150" t="s">
        <v>196</v>
      </c>
      <c r="PGT41" s="147"/>
      <c r="PGU41" s="159"/>
      <c r="PGV41" s="160"/>
      <c r="PHA41" s="150" t="s">
        <v>196</v>
      </c>
      <c r="PHB41" s="147"/>
      <c r="PHC41" s="159"/>
      <c r="PHD41" s="160"/>
      <c r="PHI41" s="150" t="s">
        <v>196</v>
      </c>
      <c r="PHJ41" s="147"/>
      <c r="PHK41" s="159"/>
      <c r="PHL41" s="160"/>
      <c r="PHQ41" s="150" t="s">
        <v>196</v>
      </c>
      <c r="PHR41" s="147"/>
      <c r="PHS41" s="159"/>
      <c r="PHT41" s="160"/>
      <c r="PHY41" s="150" t="s">
        <v>196</v>
      </c>
      <c r="PHZ41" s="147"/>
      <c r="PIA41" s="159"/>
      <c r="PIB41" s="160"/>
      <c r="PIG41" s="150" t="s">
        <v>196</v>
      </c>
      <c r="PIH41" s="147"/>
      <c r="PII41" s="159"/>
      <c r="PIJ41" s="160"/>
      <c r="PIO41" s="150" t="s">
        <v>196</v>
      </c>
      <c r="PIP41" s="147"/>
      <c r="PIQ41" s="159"/>
      <c r="PIR41" s="160"/>
      <c r="PIW41" s="150" t="s">
        <v>196</v>
      </c>
      <c r="PIX41" s="147"/>
      <c r="PIY41" s="159"/>
      <c r="PIZ41" s="160"/>
      <c r="PJE41" s="150" t="s">
        <v>196</v>
      </c>
      <c r="PJF41" s="147"/>
      <c r="PJG41" s="159"/>
      <c r="PJH41" s="160"/>
      <c r="PJM41" s="150" t="s">
        <v>196</v>
      </c>
      <c r="PJN41" s="147"/>
      <c r="PJO41" s="159"/>
      <c r="PJP41" s="160"/>
      <c r="PJU41" s="150" t="s">
        <v>196</v>
      </c>
      <c r="PJV41" s="147"/>
      <c r="PJW41" s="159"/>
      <c r="PJX41" s="160"/>
      <c r="PKC41" s="150" t="s">
        <v>196</v>
      </c>
      <c r="PKD41" s="147"/>
      <c r="PKE41" s="159"/>
      <c r="PKF41" s="160"/>
      <c r="PKK41" s="150" t="s">
        <v>196</v>
      </c>
      <c r="PKL41" s="147"/>
      <c r="PKM41" s="159"/>
      <c r="PKN41" s="160"/>
      <c r="PKS41" s="150" t="s">
        <v>196</v>
      </c>
      <c r="PKT41" s="147"/>
      <c r="PKU41" s="159"/>
      <c r="PKV41" s="160"/>
      <c r="PLA41" s="150" t="s">
        <v>196</v>
      </c>
      <c r="PLB41" s="147"/>
      <c r="PLC41" s="159"/>
      <c r="PLD41" s="160"/>
      <c r="PLI41" s="150" t="s">
        <v>196</v>
      </c>
      <c r="PLJ41" s="147"/>
      <c r="PLK41" s="159"/>
      <c r="PLL41" s="160"/>
      <c r="PLQ41" s="150" t="s">
        <v>196</v>
      </c>
      <c r="PLR41" s="147"/>
      <c r="PLS41" s="159"/>
      <c r="PLT41" s="160"/>
      <c r="PLY41" s="150" t="s">
        <v>196</v>
      </c>
      <c r="PLZ41" s="147"/>
      <c r="PMA41" s="159"/>
      <c r="PMB41" s="160"/>
      <c r="PMG41" s="150" t="s">
        <v>196</v>
      </c>
      <c r="PMH41" s="147"/>
      <c r="PMI41" s="159"/>
      <c r="PMJ41" s="160"/>
      <c r="PMO41" s="150" t="s">
        <v>196</v>
      </c>
      <c r="PMP41" s="147"/>
      <c r="PMQ41" s="159"/>
      <c r="PMR41" s="160"/>
      <c r="PMW41" s="150" t="s">
        <v>196</v>
      </c>
      <c r="PMX41" s="147"/>
      <c r="PMY41" s="159"/>
      <c r="PMZ41" s="160"/>
      <c r="PNE41" s="150" t="s">
        <v>196</v>
      </c>
      <c r="PNF41" s="147"/>
      <c r="PNG41" s="159"/>
      <c r="PNH41" s="160"/>
      <c r="PNM41" s="150" t="s">
        <v>196</v>
      </c>
      <c r="PNN41" s="147"/>
      <c r="PNO41" s="159"/>
      <c r="PNP41" s="160"/>
      <c r="PNU41" s="150" t="s">
        <v>196</v>
      </c>
      <c r="PNV41" s="147"/>
      <c r="PNW41" s="159"/>
      <c r="PNX41" s="160"/>
      <c r="POC41" s="150" t="s">
        <v>196</v>
      </c>
      <c r="POD41" s="147"/>
      <c r="POE41" s="159"/>
      <c r="POF41" s="160"/>
      <c r="POK41" s="150" t="s">
        <v>196</v>
      </c>
      <c r="POL41" s="147"/>
      <c r="POM41" s="159"/>
      <c r="PON41" s="160"/>
      <c r="POS41" s="150" t="s">
        <v>196</v>
      </c>
      <c r="POT41" s="147"/>
      <c r="POU41" s="159"/>
      <c r="POV41" s="160"/>
      <c r="PPA41" s="150" t="s">
        <v>196</v>
      </c>
      <c r="PPB41" s="147"/>
      <c r="PPC41" s="159"/>
      <c r="PPD41" s="160"/>
      <c r="PPI41" s="150" t="s">
        <v>196</v>
      </c>
      <c r="PPJ41" s="147"/>
      <c r="PPK41" s="159"/>
      <c r="PPL41" s="160"/>
      <c r="PPQ41" s="150" t="s">
        <v>196</v>
      </c>
      <c r="PPR41" s="147"/>
      <c r="PPS41" s="159"/>
      <c r="PPT41" s="160"/>
      <c r="PPY41" s="150" t="s">
        <v>196</v>
      </c>
      <c r="PPZ41" s="147"/>
      <c r="PQA41" s="159"/>
      <c r="PQB41" s="160"/>
      <c r="PQG41" s="150" t="s">
        <v>196</v>
      </c>
      <c r="PQH41" s="147"/>
      <c r="PQI41" s="159"/>
      <c r="PQJ41" s="160"/>
      <c r="PQO41" s="150" t="s">
        <v>196</v>
      </c>
      <c r="PQP41" s="147"/>
      <c r="PQQ41" s="159"/>
      <c r="PQR41" s="160"/>
      <c r="PQW41" s="150" t="s">
        <v>196</v>
      </c>
      <c r="PQX41" s="147"/>
      <c r="PQY41" s="159"/>
      <c r="PQZ41" s="160"/>
      <c r="PRE41" s="150" t="s">
        <v>196</v>
      </c>
      <c r="PRF41" s="147"/>
      <c r="PRG41" s="159"/>
      <c r="PRH41" s="160"/>
      <c r="PRM41" s="150" t="s">
        <v>196</v>
      </c>
      <c r="PRN41" s="147"/>
      <c r="PRO41" s="159"/>
      <c r="PRP41" s="160"/>
      <c r="PRU41" s="150" t="s">
        <v>196</v>
      </c>
      <c r="PRV41" s="147"/>
      <c r="PRW41" s="159"/>
      <c r="PRX41" s="160"/>
      <c r="PSC41" s="150" t="s">
        <v>196</v>
      </c>
      <c r="PSD41" s="147"/>
      <c r="PSE41" s="159"/>
      <c r="PSF41" s="160"/>
      <c r="PSK41" s="150" t="s">
        <v>196</v>
      </c>
      <c r="PSL41" s="147"/>
      <c r="PSM41" s="159"/>
      <c r="PSN41" s="160"/>
      <c r="PSS41" s="150" t="s">
        <v>196</v>
      </c>
      <c r="PST41" s="147"/>
      <c r="PSU41" s="159"/>
      <c r="PSV41" s="160"/>
      <c r="PTA41" s="150" t="s">
        <v>196</v>
      </c>
      <c r="PTB41" s="147"/>
      <c r="PTC41" s="159"/>
      <c r="PTD41" s="160"/>
      <c r="PTI41" s="150" t="s">
        <v>196</v>
      </c>
      <c r="PTJ41" s="147"/>
      <c r="PTK41" s="159"/>
      <c r="PTL41" s="160"/>
      <c r="PTQ41" s="150" t="s">
        <v>196</v>
      </c>
      <c r="PTR41" s="147"/>
      <c r="PTS41" s="159"/>
      <c r="PTT41" s="160"/>
      <c r="PTY41" s="150" t="s">
        <v>196</v>
      </c>
      <c r="PTZ41" s="147"/>
      <c r="PUA41" s="159"/>
      <c r="PUB41" s="160"/>
      <c r="PUG41" s="150" t="s">
        <v>196</v>
      </c>
      <c r="PUH41" s="147"/>
      <c r="PUI41" s="159"/>
      <c r="PUJ41" s="160"/>
      <c r="PUO41" s="150" t="s">
        <v>196</v>
      </c>
      <c r="PUP41" s="147"/>
      <c r="PUQ41" s="159"/>
      <c r="PUR41" s="160"/>
      <c r="PUW41" s="150" t="s">
        <v>196</v>
      </c>
      <c r="PUX41" s="147"/>
      <c r="PUY41" s="159"/>
      <c r="PUZ41" s="160"/>
      <c r="PVE41" s="150" t="s">
        <v>196</v>
      </c>
      <c r="PVF41" s="147"/>
      <c r="PVG41" s="159"/>
      <c r="PVH41" s="160"/>
      <c r="PVM41" s="150" t="s">
        <v>196</v>
      </c>
      <c r="PVN41" s="147"/>
      <c r="PVO41" s="159"/>
      <c r="PVP41" s="160"/>
      <c r="PVU41" s="150" t="s">
        <v>196</v>
      </c>
      <c r="PVV41" s="147"/>
      <c r="PVW41" s="159"/>
      <c r="PVX41" s="160"/>
      <c r="PWC41" s="150" t="s">
        <v>196</v>
      </c>
      <c r="PWD41" s="147"/>
      <c r="PWE41" s="159"/>
      <c r="PWF41" s="160"/>
      <c r="PWK41" s="150" t="s">
        <v>196</v>
      </c>
      <c r="PWL41" s="147"/>
      <c r="PWM41" s="159"/>
      <c r="PWN41" s="160"/>
      <c r="PWS41" s="150" t="s">
        <v>196</v>
      </c>
      <c r="PWT41" s="147"/>
      <c r="PWU41" s="159"/>
      <c r="PWV41" s="160"/>
      <c r="PXA41" s="150" t="s">
        <v>196</v>
      </c>
      <c r="PXB41" s="147"/>
      <c r="PXC41" s="159"/>
      <c r="PXD41" s="160"/>
      <c r="PXI41" s="150" t="s">
        <v>196</v>
      </c>
      <c r="PXJ41" s="147"/>
      <c r="PXK41" s="159"/>
      <c r="PXL41" s="160"/>
      <c r="PXQ41" s="150" t="s">
        <v>196</v>
      </c>
      <c r="PXR41" s="147"/>
      <c r="PXS41" s="159"/>
      <c r="PXT41" s="160"/>
      <c r="PXY41" s="150" t="s">
        <v>196</v>
      </c>
      <c r="PXZ41" s="147"/>
      <c r="PYA41" s="159"/>
      <c r="PYB41" s="160"/>
      <c r="PYG41" s="150" t="s">
        <v>196</v>
      </c>
      <c r="PYH41" s="147"/>
      <c r="PYI41" s="159"/>
      <c r="PYJ41" s="160"/>
      <c r="PYO41" s="150" t="s">
        <v>196</v>
      </c>
      <c r="PYP41" s="147"/>
      <c r="PYQ41" s="159"/>
      <c r="PYR41" s="160"/>
      <c r="PYW41" s="150" t="s">
        <v>196</v>
      </c>
      <c r="PYX41" s="147"/>
      <c r="PYY41" s="159"/>
      <c r="PYZ41" s="160"/>
      <c r="PZE41" s="150" t="s">
        <v>196</v>
      </c>
      <c r="PZF41" s="147"/>
      <c r="PZG41" s="159"/>
      <c r="PZH41" s="160"/>
      <c r="PZM41" s="150" t="s">
        <v>196</v>
      </c>
      <c r="PZN41" s="147"/>
      <c r="PZO41" s="159"/>
      <c r="PZP41" s="160"/>
      <c r="PZU41" s="150" t="s">
        <v>196</v>
      </c>
      <c r="PZV41" s="147"/>
      <c r="PZW41" s="159"/>
      <c r="PZX41" s="160"/>
      <c r="QAC41" s="150" t="s">
        <v>196</v>
      </c>
      <c r="QAD41" s="147"/>
      <c r="QAE41" s="159"/>
      <c r="QAF41" s="160"/>
      <c r="QAK41" s="150" t="s">
        <v>196</v>
      </c>
      <c r="QAL41" s="147"/>
      <c r="QAM41" s="159"/>
      <c r="QAN41" s="160"/>
      <c r="QAS41" s="150" t="s">
        <v>196</v>
      </c>
      <c r="QAT41" s="147"/>
      <c r="QAU41" s="159"/>
      <c r="QAV41" s="160"/>
      <c r="QBA41" s="150" t="s">
        <v>196</v>
      </c>
      <c r="QBB41" s="147"/>
      <c r="QBC41" s="159"/>
      <c r="QBD41" s="160"/>
      <c r="QBI41" s="150" t="s">
        <v>196</v>
      </c>
      <c r="QBJ41" s="147"/>
      <c r="QBK41" s="159"/>
      <c r="QBL41" s="160"/>
      <c r="QBQ41" s="150" t="s">
        <v>196</v>
      </c>
      <c r="QBR41" s="147"/>
      <c r="QBS41" s="159"/>
      <c r="QBT41" s="160"/>
      <c r="QBY41" s="150" t="s">
        <v>196</v>
      </c>
      <c r="QBZ41" s="147"/>
      <c r="QCA41" s="159"/>
      <c r="QCB41" s="160"/>
      <c r="QCG41" s="150" t="s">
        <v>196</v>
      </c>
      <c r="QCH41" s="147"/>
      <c r="QCI41" s="159"/>
      <c r="QCJ41" s="160"/>
      <c r="QCO41" s="150" t="s">
        <v>196</v>
      </c>
      <c r="QCP41" s="147"/>
      <c r="QCQ41" s="159"/>
      <c r="QCR41" s="160"/>
      <c r="QCW41" s="150" t="s">
        <v>196</v>
      </c>
      <c r="QCX41" s="147"/>
      <c r="QCY41" s="159"/>
      <c r="QCZ41" s="160"/>
      <c r="QDE41" s="150" t="s">
        <v>196</v>
      </c>
      <c r="QDF41" s="147"/>
      <c r="QDG41" s="159"/>
      <c r="QDH41" s="160"/>
      <c r="QDM41" s="150" t="s">
        <v>196</v>
      </c>
      <c r="QDN41" s="147"/>
      <c r="QDO41" s="159"/>
      <c r="QDP41" s="160"/>
      <c r="QDU41" s="150" t="s">
        <v>196</v>
      </c>
      <c r="QDV41" s="147"/>
      <c r="QDW41" s="159"/>
      <c r="QDX41" s="160"/>
      <c r="QEC41" s="150" t="s">
        <v>196</v>
      </c>
      <c r="QED41" s="147"/>
      <c r="QEE41" s="159"/>
      <c r="QEF41" s="160"/>
      <c r="QEK41" s="150" t="s">
        <v>196</v>
      </c>
      <c r="QEL41" s="147"/>
      <c r="QEM41" s="159"/>
      <c r="QEN41" s="160"/>
      <c r="QES41" s="150" t="s">
        <v>196</v>
      </c>
      <c r="QET41" s="147"/>
      <c r="QEU41" s="159"/>
      <c r="QEV41" s="160"/>
      <c r="QFA41" s="150" t="s">
        <v>196</v>
      </c>
      <c r="QFB41" s="147"/>
      <c r="QFC41" s="159"/>
      <c r="QFD41" s="160"/>
      <c r="QFI41" s="150" t="s">
        <v>196</v>
      </c>
      <c r="QFJ41" s="147"/>
      <c r="QFK41" s="159"/>
      <c r="QFL41" s="160"/>
      <c r="QFQ41" s="150" t="s">
        <v>196</v>
      </c>
      <c r="QFR41" s="147"/>
      <c r="QFS41" s="159"/>
      <c r="QFT41" s="160"/>
      <c r="QFY41" s="150" t="s">
        <v>196</v>
      </c>
      <c r="QFZ41" s="147"/>
      <c r="QGA41" s="159"/>
      <c r="QGB41" s="160"/>
      <c r="QGG41" s="150" t="s">
        <v>196</v>
      </c>
      <c r="QGH41" s="147"/>
      <c r="QGI41" s="159"/>
      <c r="QGJ41" s="160"/>
      <c r="QGO41" s="150" t="s">
        <v>196</v>
      </c>
      <c r="QGP41" s="147"/>
      <c r="QGQ41" s="159"/>
      <c r="QGR41" s="160"/>
      <c r="QGW41" s="150" t="s">
        <v>196</v>
      </c>
      <c r="QGX41" s="147"/>
      <c r="QGY41" s="159"/>
      <c r="QGZ41" s="160"/>
      <c r="QHE41" s="150" t="s">
        <v>196</v>
      </c>
      <c r="QHF41" s="147"/>
      <c r="QHG41" s="159"/>
      <c r="QHH41" s="160"/>
      <c r="QHM41" s="150" t="s">
        <v>196</v>
      </c>
      <c r="QHN41" s="147"/>
      <c r="QHO41" s="159"/>
      <c r="QHP41" s="160"/>
      <c r="QHU41" s="150" t="s">
        <v>196</v>
      </c>
      <c r="QHV41" s="147"/>
      <c r="QHW41" s="159"/>
      <c r="QHX41" s="160"/>
      <c r="QIC41" s="150" t="s">
        <v>196</v>
      </c>
      <c r="QID41" s="147"/>
      <c r="QIE41" s="159"/>
      <c r="QIF41" s="160"/>
      <c r="QIK41" s="150" t="s">
        <v>196</v>
      </c>
      <c r="QIL41" s="147"/>
      <c r="QIM41" s="159"/>
      <c r="QIN41" s="160"/>
      <c r="QIS41" s="150" t="s">
        <v>196</v>
      </c>
      <c r="QIT41" s="147"/>
      <c r="QIU41" s="159"/>
      <c r="QIV41" s="160"/>
      <c r="QJA41" s="150" t="s">
        <v>196</v>
      </c>
      <c r="QJB41" s="147"/>
      <c r="QJC41" s="159"/>
      <c r="QJD41" s="160"/>
      <c r="QJI41" s="150" t="s">
        <v>196</v>
      </c>
      <c r="QJJ41" s="147"/>
      <c r="QJK41" s="159"/>
      <c r="QJL41" s="160"/>
      <c r="QJQ41" s="150" t="s">
        <v>196</v>
      </c>
      <c r="QJR41" s="147"/>
      <c r="QJS41" s="159"/>
      <c r="QJT41" s="160"/>
      <c r="QJY41" s="150" t="s">
        <v>196</v>
      </c>
      <c r="QJZ41" s="147"/>
      <c r="QKA41" s="159"/>
      <c r="QKB41" s="160"/>
      <c r="QKG41" s="150" t="s">
        <v>196</v>
      </c>
      <c r="QKH41" s="147"/>
      <c r="QKI41" s="159"/>
      <c r="QKJ41" s="160"/>
      <c r="QKO41" s="150" t="s">
        <v>196</v>
      </c>
      <c r="QKP41" s="147"/>
      <c r="QKQ41" s="159"/>
      <c r="QKR41" s="160"/>
      <c r="QKW41" s="150" t="s">
        <v>196</v>
      </c>
      <c r="QKX41" s="147"/>
      <c r="QKY41" s="159"/>
      <c r="QKZ41" s="160"/>
      <c r="QLE41" s="150" t="s">
        <v>196</v>
      </c>
      <c r="QLF41" s="147"/>
      <c r="QLG41" s="159"/>
      <c r="QLH41" s="160"/>
      <c r="QLM41" s="150" t="s">
        <v>196</v>
      </c>
      <c r="QLN41" s="147"/>
      <c r="QLO41" s="159"/>
      <c r="QLP41" s="160"/>
      <c r="QLU41" s="150" t="s">
        <v>196</v>
      </c>
      <c r="QLV41" s="147"/>
      <c r="QLW41" s="159"/>
      <c r="QLX41" s="160"/>
      <c r="QMC41" s="150" t="s">
        <v>196</v>
      </c>
      <c r="QMD41" s="147"/>
      <c r="QME41" s="159"/>
      <c r="QMF41" s="160"/>
      <c r="QMK41" s="150" t="s">
        <v>196</v>
      </c>
      <c r="QML41" s="147"/>
      <c r="QMM41" s="159"/>
      <c r="QMN41" s="160"/>
      <c r="QMS41" s="150" t="s">
        <v>196</v>
      </c>
      <c r="QMT41" s="147"/>
      <c r="QMU41" s="159"/>
      <c r="QMV41" s="160"/>
      <c r="QNA41" s="150" t="s">
        <v>196</v>
      </c>
      <c r="QNB41" s="147"/>
      <c r="QNC41" s="159"/>
      <c r="QND41" s="160"/>
      <c r="QNI41" s="150" t="s">
        <v>196</v>
      </c>
      <c r="QNJ41" s="147"/>
      <c r="QNK41" s="159"/>
      <c r="QNL41" s="160"/>
      <c r="QNQ41" s="150" t="s">
        <v>196</v>
      </c>
      <c r="QNR41" s="147"/>
      <c r="QNS41" s="159"/>
      <c r="QNT41" s="160"/>
      <c r="QNY41" s="150" t="s">
        <v>196</v>
      </c>
      <c r="QNZ41" s="147"/>
      <c r="QOA41" s="159"/>
      <c r="QOB41" s="160"/>
      <c r="QOG41" s="150" t="s">
        <v>196</v>
      </c>
      <c r="QOH41" s="147"/>
      <c r="QOI41" s="159"/>
      <c r="QOJ41" s="160"/>
      <c r="QOO41" s="150" t="s">
        <v>196</v>
      </c>
      <c r="QOP41" s="147"/>
      <c r="QOQ41" s="159"/>
      <c r="QOR41" s="160"/>
      <c r="QOW41" s="150" t="s">
        <v>196</v>
      </c>
      <c r="QOX41" s="147"/>
      <c r="QOY41" s="159"/>
      <c r="QOZ41" s="160"/>
      <c r="QPE41" s="150" t="s">
        <v>196</v>
      </c>
      <c r="QPF41" s="147"/>
      <c r="QPG41" s="159"/>
      <c r="QPH41" s="160"/>
      <c r="QPM41" s="150" t="s">
        <v>196</v>
      </c>
      <c r="QPN41" s="147"/>
      <c r="QPO41" s="159"/>
      <c r="QPP41" s="160"/>
      <c r="QPU41" s="150" t="s">
        <v>196</v>
      </c>
      <c r="QPV41" s="147"/>
      <c r="QPW41" s="159"/>
      <c r="QPX41" s="160"/>
      <c r="QQC41" s="150" t="s">
        <v>196</v>
      </c>
      <c r="QQD41" s="147"/>
      <c r="QQE41" s="159"/>
      <c r="QQF41" s="160"/>
      <c r="QQK41" s="150" t="s">
        <v>196</v>
      </c>
      <c r="QQL41" s="147"/>
      <c r="QQM41" s="159"/>
      <c r="QQN41" s="160"/>
      <c r="QQS41" s="150" t="s">
        <v>196</v>
      </c>
      <c r="QQT41" s="147"/>
      <c r="QQU41" s="159"/>
      <c r="QQV41" s="160"/>
      <c r="QRA41" s="150" t="s">
        <v>196</v>
      </c>
      <c r="QRB41" s="147"/>
      <c r="QRC41" s="159"/>
      <c r="QRD41" s="160"/>
      <c r="QRI41" s="150" t="s">
        <v>196</v>
      </c>
      <c r="QRJ41" s="147"/>
      <c r="QRK41" s="159"/>
      <c r="QRL41" s="160"/>
      <c r="QRQ41" s="150" t="s">
        <v>196</v>
      </c>
      <c r="QRR41" s="147"/>
      <c r="QRS41" s="159"/>
      <c r="QRT41" s="160"/>
      <c r="QRY41" s="150" t="s">
        <v>196</v>
      </c>
      <c r="QRZ41" s="147"/>
      <c r="QSA41" s="159"/>
      <c r="QSB41" s="160"/>
      <c r="QSG41" s="150" t="s">
        <v>196</v>
      </c>
      <c r="QSH41" s="147"/>
      <c r="QSI41" s="159"/>
      <c r="QSJ41" s="160"/>
      <c r="QSO41" s="150" t="s">
        <v>196</v>
      </c>
      <c r="QSP41" s="147"/>
      <c r="QSQ41" s="159"/>
      <c r="QSR41" s="160"/>
      <c r="QSW41" s="150" t="s">
        <v>196</v>
      </c>
      <c r="QSX41" s="147"/>
      <c r="QSY41" s="159"/>
      <c r="QSZ41" s="160"/>
      <c r="QTE41" s="150" t="s">
        <v>196</v>
      </c>
      <c r="QTF41" s="147"/>
      <c r="QTG41" s="159"/>
      <c r="QTH41" s="160"/>
      <c r="QTM41" s="150" t="s">
        <v>196</v>
      </c>
      <c r="QTN41" s="147"/>
      <c r="QTO41" s="159"/>
      <c r="QTP41" s="160"/>
      <c r="QTU41" s="150" t="s">
        <v>196</v>
      </c>
      <c r="QTV41" s="147"/>
      <c r="QTW41" s="159"/>
      <c r="QTX41" s="160"/>
      <c r="QUC41" s="150" t="s">
        <v>196</v>
      </c>
      <c r="QUD41" s="147"/>
      <c r="QUE41" s="159"/>
      <c r="QUF41" s="160"/>
      <c r="QUK41" s="150" t="s">
        <v>196</v>
      </c>
      <c r="QUL41" s="147"/>
      <c r="QUM41" s="159"/>
      <c r="QUN41" s="160"/>
      <c r="QUS41" s="150" t="s">
        <v>196</v>
      </c>
      <c r="QUT41" s="147"/>
      <c r="QUU41" s="159"/>
      <c r="QUV41" s="160"/>
      <c r="QVA41" s="150" t="s">
        <v>196</v>
      </c>
      <c r="QVB41" s="147"/>
      <c r="QVC41" s="159"/>
      <c r="QVD41" s="160"/>
      <c r="QVI41" s="150" t="s">
        <v>196</v>
      </c>
      <c r="QVJ41" s="147"/>
      <c r="QVK41" s="159"/>
      <c r="QVL41" s="160"/>
      <c r="QVQ41" s="150" t="s">
        <v>196</v>
      </c>
      <c r="QVR41" s="147"/>
      <c r="QVS41" s="159"/>
      <c r="QVT41" s="160"/>
      <c r="QVY41" s="150" t="s">
        <v>196</v>
      </c>
      <c r="QVZ41" s="147"/>
      <c r="QWA41" s="159"/>
      <c r="QWB41" s="160"/>
      <c r="QWG41" s="150" t="s">
        <v>196</v>
      </c>
      <c r="QWH41" s="147"/>
      <c r="QWI41" s="159"/>
      <c r="QWJ41" s="160"/>
      <c r="QWO41" s="150" t="s">
        <v>196</v>
      </c>
      <c r="QWP41" s="147"/>
      <c r="QWQ41" s="159"/>
      <c r="QWR41" s="160"/>
      <c r="QWW41" s="150" t="s">
        <v>196</v>
      </c>
      <c r="QWX41" s="147"/>
      <c r="QWY41" s="159"/>
      <c r="QWZ41" s="160"/>
      <c r="QXE41" s="150" t="s">
        <v>196</v>
      </c>
      <c r="QXF41" s="147"/>
      <c r="QXG41" s="159"/>
      <c r="QXH41" s="160"/>
      <c r="QXM41" s="150" t="s">
        <v>196</v>
      </c>
      <c r="QXN41" s="147"/>
      <c r="QXO41" s="159"/>
      <c r="QXP41" s="160"/>
      <c r="QXU41" s="150" t="s">
        <v>196</v>
      </c>
      <c r="QXV41" s="147"/>
      <c r="QXW41" s="159"/>
      <c r="QXX41" s="160"/>
      <c r="QYC41" s="150" t="s">
        <v>196</v>
      </c>
      <c r="QYD41" s="147"/>
      <c r="QYE41" s="159"/>
      <c r="QYF41" s="160"/>
      <c r="QYK41" s="150" t="s">
        <v>196</v>
      </c>
      <c r="QYL41" s="147"/>
      <c r="QYM41" s="159"/>
      <c r="QYN41" s="160"/>
      <c r="QYS41" s="150" t="s">
        <v>196</v>
      </c>
      <c r="QYT41" s="147"/>
      <c r="QYU41" s="159"/>
      <c r="QYV41" s="160"/>
      <c r="QZA41" s="150" t="s">
        <v>196</v>
      </c>
      <c r="QZB41" s="147"/>
      <c r="QZC41" s="159"/>
      <c r="QZD41" s="160"/>
      <c r="QZI41" s="150" t="s">
        <v>196</v>
      </c>
      <c r="QZJ41" s="147"/>
      <c r="QZK41" s="159"/>
      <c r="QZL41" s="160"/>
      <c r="QZQ41" s="150" t="s">
        <v>196</v>
      </c>
      <c r="QZR41" s="147"/>
      <c r="QZS41" s="159"/>
      <c r="QZT41" s="160"/>
      <c r="QZY41" s="150" t="s">
        <v>196</v>
      </c>
      <c r="QZZ41" s="147"/>
      <c r="RAA41" s="159"/>
      <c r="RAB41" s="160"/>
      <c r="RAG41" s="150" t="s">
        <v>196</v>
      </c>
      <c r="RAH41" s="147"/>
      <c r="RAI41" s="159"/>
      <c r="RAJ41" s="160"/>
      <c r="RAO41" s="150" t="s">
        <v>196</v>
      </c>
      <c r="RAP41" s="147"/>
      <c r="RAQ41" s="159"/>
      <c r="RAR41" s="160"/>
      <c r="RAW41" s="150" t="s">
        <v>196</v>
      </c>
      <c r="RAX41" s="147"/>
      <c r="RAY41" s="159"/>
      <c r="RAZ41" s="160"/>
      <c r="RBE41" s="150" t="s">
        <v>196</v>
      </c>
      <c r="RBF41" s="147"/>
      <c r="RBG41" s="159"/>
      <c r="RBH41" s="160"/>
      <c r="RBM41" s="150" t="s">
        <v>196</v>
      </c>
      <c r="RBN41" s="147"/>
      <c r="RBO41" s="159"/>
      <c r="RBP41" s="160"/>
      <c r="RBU41" s="150" t="s">
        <v>196</v>
      </c>
      <c r="RBV41" s="147"/>
      <c r="RBW41" s="159"/>
      <c r="RBX41" s="160"/>
      <c r="RCC41" s="150" t="s">
        <v>196</v>
      </c>
      <c r="RCD41" s="147"/>
      <c r="RCE41" s="159"/>
      <c r="RCF41" s="160"/>
      <c r="RCK41" s="150" t="s">
        <v>196</v>
      </c>
      <c r="RCL41" s="147"/>
      <c r="RCM41" s="159"/>
      <c r="RCN41" s="160"/>
      <c r="RCS41" s="150" t="s">
        <v>196</v>
      </c>
      <c r="RCT41" s="147"/>
      <c r="RCU41" s="159"/>
      <c r="RCV41" s="160"/>
      <c r="RDA41" s="150" t="s">
        <v>196</v>
      </c>
      <c r="RDB41" s="147"/>
      <c r="RDC41" s="159"/>
      <c r="RDD41" s="160"/>
      <c r="RDI41" s="150" t="s">
        <v>196</v>
      </c>
      <c r="RDJ41" s="147"/>
      <c r="RDK41" s="159"/>
      <c r="RDL41" s="160"/>
      <c r="RDQ41" s="150" t="s">
        <v>196</v>
      </c>
      <c r="RDR41" s="147"/>
      <c r="RDS41" s="159"/>
      <c r="RDT41" s="160"/>
      <c r="RDY41" s="150" t="s">
        <v>196</v>
      </c>
      <c r="RDZ41" s="147"/>
      <c r="REA41" s="159"/>
      <c r="REB41" s="160"/>
      <c r="REG41" s="150" t="s">
        <v>196</v>
      </c>
      <c r="REH41" s="147"/>
      <c r="REI41" s="159"/>
      <c r="REJ41" s="160"/>
      <c r="REO41" s="150" t="s">
        <v>196</v>
      </c>
      <c r="REP41" s="147"/>
      <c r="REQ41" s="159"/>
      <c r="RER41" s="160"/>
      <c r="REW41" s="150" t="s">
        <v>196</v>
      </c>
      <c r="REX41" s="147"/>
      <c r="REY41" s="159"/>
      <c r="REZ41" s="160"/>
      <c r="RFE41" s="150" t="s">
        <v>196</v>
      </c>
      <c r="RFF41" s="147"/>
      <c r="RFG41" s="159"/>
      <c r="RFH41" s="160"/>
      <c r="RFM41" s="150" t="s">
        <v>196</v>
      </c>
      <c r="RFN41" s="147"/>
      <c r="RFO41" s="159"/>
      <c r="RFP41" s="160"/>
      <c r="RFU41" s="150" t="s">
        <v>196</v>
      </c>
      <c r="RFV41" s="147"/>
      <c r="RFW41" s="159"/>
      <c r="RFX41" s="160"/>
      <c r="RGC41" s="150" t="s">
        <v>196</v>
      </c>
      <c r="RGD41" s="147"/>
      <c r="RGE41" s="159"/>
      <c r="RGF41" s="160"/>
      <c r="RGK41" s="150" t="s">
        <v>196</v>
      </c>
      <c r="RGL41" s="147"/>
      <c r="RGM41" s="159"/>
      <c r="RGN41" s="160"/>
      <c r="RGS41" s="150" t="s">
        <v>196</v>
      </c>
      <c r="RGT41" s="147"/>
      <c r="RGU41" s="159"/>
      <c r="RGV41" s="160"/>
      <c r="RHA41" s="150" t="s">
        <v>196</v>
      </c>
      <c r="RHB41" s="147"/>
      <c r="RHC41" s="159"/>
      <c r="RHD41" s="160"/>
      <c r="RHI41" s="150" t="s">
        <v>196</v>
      </c>
      <c r="RHJ41" s="147"/>
      <c r="RHK41" s="159"/>
      <c r="RHL41" s="160"/>
      <c r="RHQ41" s="150" t="s">
        <v>196</v>
      </c>
      <c r="RHR41" s="147"/>
      <c r="RHS41" s="159"/>
      <c r="RHT41" s="160"/>
      <c r="RHY41" s="150" t="s">
        <v>196</v>
      </c>
      <c r="RHZ41" s="147"/>
      <c r="RIA41" s="159"/>
      <c r="RIB41" s="160"/>
      <c r="RIG41" s="150" t="s">
        <v>196</v>
      </c>
      <c r="RIH41" s="147"/>
      <c r="RII41" s="159"/>
      <c r="RIJ41" s="160"/>
      <c r="RIO41" s="150" t="s">
        <v>196</v>
      </c>
      <c r="RIP41" s="147"/>
      <c r="RIQ41" s="159"/>
      <c r="RIR41" s="160"/>
      <c r="RIW41" s="150" t="s">
        <v>196</v>
      </c>
      <c r="RIX41" s="147"/>
      <c r="RIY41" s="159"/>
      <c r="RIZ41" s="160"/>
      <c r="RJE41" s="150" t="s">
        <v>196</v>
      </c>
      <c r="RJF41" s="147"/>
      <c r="RJG41" s="159"/>
      <c r="RJH41" s="160"/>
      <c r="RJM41" s="150" t="s">
        <v>196</v>
      </c>
      <c r="RJN41" s="147"/>
      <c r="RJO41" s="159"/>
      <c r="RJP41" s="160"/>
      <c r="RJU41" s="150" t="s">
        <v>196</v>
      </c>
      <c r="RJV41" s="147"/>
      <c r="RJW41" s="159"/>
      <c r="RJX41" s="160"/>
      <c r="RKC41" s="150" t="s">
        <v>196</v>
      </c>
      <c r="RKD41" s="147"/>
      <c r="RKE41" s="159"/>
      <c r="RKF41" s="160"/>
      <c r="RKK41" s="150" t="s">
        <v>196</v>
      </c>
      <c r="RKL41" s="147"/>
      <c r="RKM41" s="159"/>
      <c r="RKN41" s="160"/>
      <c r="RKS41" s="150" t="s">
        <v>196</v>
      </c>
      <c r="RKT41" s="147"/>
      <c r="RKU41" s="159"/>
      <c r="RKV41" s="160"/>
      <c r="RLA41" s="150" t="s">
        <v>196</v>
      </c>
      <c r="RLB41" s="147"/>
      <c r="RLC41" s="159"/>
      <c r="RLD41" s="160"/>
      <c r="RLI41" s="150" t="s">
        <v>196</v>
      </c>
      <c r="RLJ41" s="147"/>
      <c r="RLK41" s="159"/>
      <c r="RLL41" s="160"/>
      <c r="RLQ41" s="150" t="s">
        <v>196</v>
      </c>
      <c r="RLR41" s="147"/>
      <c r="RLS41" s="159"/>
      <c r="RLT41" s="160"/>
      <c r="RLY41" s="150" t="s">
        <v>196</v>
      </c>
      <c r="RLZ41" s="147"/>
      <c r="RMA41" s="159"/>
      <c r="RMB41" s="160"/>
      <c r="RMG41" s="150" t="s">
        <v>196</v>
      </c>
      <c r="RMH41" s="147"/>
      <c r="RMI41" s="159"/>
      <c r="RMJ41" s="160"/>
      <c r="RMO41" s="150" t="s">
        <v>196</v>
      </c>
      <c r="RMP41" s="147"/>
      <c r="RMQ41" s="159"/>
      <c r="RMR41" s="160"/>
      <c r="RMW41" s="150" t="s">
        <v>196</v>
      </c>
      <c r="RMX41" s="147"/>
      <c r="RMY41" s="159"/>
      <c r="RMZ41" s="160"/>
      <c r="RNE41" s="150" t="s">
        <v>196</v>
      </c>
      <c r="RNF41" s="147"/>
      <c r="RNG41" s="159"/>
      <c r="RNH41" s="160"/>
      <c r="RNM41" s="150" t="s">
        <v>196</v>
      </c>
      <c r="RNN41" s="147"/>
      <c r="RNO41" s="159"/>
      <c r="RNP41" s="160"/>
      <c r="RNU41" s="150" t="s">
        <v>196</v>
      </c>
      <c r="RNV41" s="147"/>
      <c r="RNW41" s="159"/>
      <c r="RNX41" s="160"/>
      <c r="ROC41" s="150" t="s">
        <v>196</v>
      </c>
      <c r="ROD41" s="147"/>
      <c r="ROE41" s="159"/>
      <c r="ROF41" s="160"/>
      <c r="ROK41" s="150" t="s">
        <v>196</v>
      </c>
      <c r="ROL41" s="147"/>
      <c r="ROM41" s="159"/>
      <c r="RON41" s="160"/>
      <c r="ROS41" s="150" t="s">
        <v>196</v>
      </c>
      <c r="ROT41" s="147"/>
      <c r="ROU41" s="159"/>
      <c r="ROV41" s="160"/>
      <c r="RPA41" s="150" t="s">
        <v>196</v>
      </c>
      <c r="RPB41" s="147"/>
      <c r="RPC41" s="159"/>
      <c r="RPD41" s="160"/>
      <c r="RPI41" s="150" t="s">
        <v>196</v>
      </c>
      <c r="RPJ41" s="147"/>
      <c r="RPK41" s="159"/>
      <c r="RPL41" s="160"/>
      <c r="RPQ41" s="150" t="s">
        <v>196</v>
      </c>
      <c r="RPR41" s="147"/>
      <c r="RPS41" s="159"/>
      <c r="RPT41" s="160"/>
      <c r="RPY41" s="150" t="s">
        <v>196</v>
      </c>
      <c r="RPZ41" s="147"/>
      <c r="RQA41" s="159"/>
      <c r="RQB41" s="160"/>
      <c r="RQG41" s="150" t="s">
        <v>196</v>
      </c>
      <c r="RQH41" s="147"/>
      <c r="RQI41" s="159"/>
      <c r="RQJ41" s="160"/>
      <c r="RQO41" s="150" t="s">
        <v>196</v>
      </c>
      <c r="RQP41" s="147"/>
      <c r="RQQ41" s="159"/>
      <c r="RQR41" s="160"/>
      <c r="RQW41" s="150" t="s">
        <v>196</v>
      </c>
      <c r="RQX41" s="147"/>
      <c r="RQY41" s="159"/>
      <c r="RQZ41" s="160"/>
      <c r="RRE41" s="150" t="s">
        <v>196</v>
      </c>
      <c r="RRF41" s="147"/>
      <c r="RRG41" s="159"/>
      <c r="RRH41" s="160"/>
      <c r="RRM41" s="150" t="s">
        <v>196</v>
      </c>
      <c r="RRN41" s="147"/>
      <c r="RRO41" s="159"/>
      <c r="RRP41" s="160"/>
      <c r="RRU41" s="150" t="s">
        <v>196</v>
      </c>
      <c r="RRV41" s="147"/>
      <c r="RRW41" s="159"/>
      <c r="RRX41" s="160"/>
      <c r="RSC41" s="150" t="s">
        <v>196</v>
      </c>
      <c r="RSD41" s="147"/>
      <c r="RSE41" s="159"/>
      <c r="RSF41" s="160"/>
      <c r="RSK41" s="150" t="s">
        <v>196</v>
      </c>
      <c r="RSL41" s="147"/>
      <c r="RSM41" s="159"/>
      <c r="RSN41" s="160"/>
      <c r="RSS41" s="150" t="s">
        <v>196</v>
      </c>
      <c r="RST41" s="147"/>
      <c r="RSU41" s="159"/>
      <c r="RSV41" s="160"/>
      <c r="RTA41" s="150" t="s">
        <v>196</v>
      </c>
      <c r="RTB41" s="147"/>
      <c r="RTC41" s="159"/>
      <c r="RTD41" s="160"/>
      <c r="RTI41" s="150" t="s">
        <v>196</v>
      </c>
      <c r="RTJ41" s="147"/>
      <c r="RTK41" s="159"/>
      <c r="RTL41" s="160"/>
      <c r="RTQ41" s="150" t="s">
        <v>196</v>
      </c>
      <c r="RTR41" s="147"/>
      <c r="RTS41" s="159"/>
      <c r="RTT41" s="160"/>
      <c r="RTY41" s="150" t="s">
        <v>196</v>
      </c>
      <c r="RTZ41" s="147"/>
      <c r="RUA41" s="159"/>
      <c r="RUB41" s="160"/>
      <c r="RUG41" s="150" t="s">
        <v>196</v>
      </c>
      <c r="RUH41" s="147"/>
      <c r="RUI41" s="159"/>
      <c r="RUJ41" s="160"/>
      <c r="RUO41" s="150" t="s">
        <v>196</v>
      </c>
      <c r="RUP41" s="147"/>
      <c r="RUQ41" s="159"/>
      <c r="RUR41" s="160"/>
      <c r="RUW41" s="150" t="s">
        <v>196</v>
      </c>
      <c r="RUX41" s="147"/>
      <c r="RUY41" s="159"/>
      <c r="RUZ41" s="160"/>
      <c r="RVE41" s="150" t="s">
        <v>196</v>
      </c>
      <c r="RVF41" s="147"/>
      <c r="RVG41" s="159"/>
      <c r="RVH41" s="160"/>
      <c r="RVM41" s="150" t="s">
        <v>196</v>
      </c>
      <c r="RVN41" s="147"/>
      <c r="RVO41" s="159"/>
      <c r="RVP41" s="160"/>
      <c r="RVU41" s="150" t="s">
        <v>196</v>
      </c>
      <c r="RVV41" s="147"/>
      <c r="RVW41" s="159"/>
      <c r="RVX41" s="160"/>
      <c r="RWC41" s="150" t="s">
        <v>196</v>
      </c>
      <c r="RWD41" s="147"/>
      <c r="RWE41" s="159"/>
      <c r="RWF41" s="160"/>
      <c r="RWK41" s="150" t="s">
        <v>196</v>
      </c>
      <c r="RWL41" s="147"/>
      <c r="RWM41" s="159"/>
      <c r="RWN41" s="160"/>
      <c r="RWS41" s="150" t="s">
        <v>196</v>
      </c>
      <c r="RWT41" s="147"/>
      <c r="RWU41" s="159"/>
      <c r="RWV41" s="160"/>
      <c r="RXA41" s="150" t="s">
        <v>196</v>
      </c>
      <c r="RXB41" s="147"/>
      <c r="RXC41" s="159"/>
      <c r="RXD41" s="160"/>
      <c r="RXI41" s="150" t="s">
        <v>196</v>
      </c>
      <c r="RXJ41" s="147"/>
      <c r="RXK41" s="159"/>
      <c r="RXL41" s="160"/>
      <c r="RXQ41" s="150" t="s">
        <v>196</v>
      </c>
      <c r="RXR41" s="147"/>
      <c r="RXS41" s="159"/>
      <c r="RXT41" s="160"/>
      <c r="RXY41" s="150" t="s">
        <v>196</v>
      </c>
      <c r="RXZ41" s="147"/>
      <c r="RYA41" s="159"/>
      <c r="RYB41" s="160"/>
      <c r="RYG41" s="150" t="s">
        <v>196</v>
      </c>
      <c r="RYH41" s="147"/>
      <c r="RYI41" s="159"/>
      <c r="RYJ41" s="160"/>
      <c r="RYO41" s="150" t="s">
        <v>196</v>
      </c>
      <c r="RYP41" s="147"/>
      <c r="RYQ41" s="159"/>
      <c r="RYR41" s="160"/>
      <c r="RYW41" s="150" t="s">
        <v>196</v>
      </c>
      <c r="RYX41" s="147"/>
      <c r="RYY41" s="159"/>
      <c r="RYZ41" s="160"/>
      <c r="RZE41" s="150" t="s">
        <v>196</v>
      </c>
      <c r="RZF41" s="147"/>
      <c r="RZG41" s="159"/>
      <c r="RZH41" s="160"/>
      <c r="RZM41" s="150" t="s">
        <v>196</v>
      </c>
      <c r="RZN41" s="147"/>
      <c r="RZO41" s="159"/>
      <c r="RZP41" s="160"/>
      <c r="RZU41" s="150" t="s">
        <v>196</v>
      </c>
      <c r="RZV41" s="147"/>
      <c r="RZW41" s="159"/>
      <c r="RZX41" s="160"/>
      <c r="SAC41" s="150" t="s">
        <v>196</v>
      </c>
      <c r="SAD41" s="147"/>
      <c r="SAE41" s="159"/>
      <c r="SAF41" s="160"/>
      <c r="SAK41" s="150" t="s">
        <v>196</v>
      </c>
      <c r="SAL41" s="147"/>
      <c r="SAM41" s="159"/>
      <c r="SAN41" s="160"/>
      <c r="SAS41" s="150" t="s">
        <v>196</v>
      </c>
      <c r="SAT41" s="147"/>
      <c r="SAU41" s="159"/>
      <c r="SAV41" s="160"/>
      <c r="SBA41" s="150" t="s">
        <v>196</v>
      </c>
      <c r="SBB41" s="147"/>
      <c r="SBC41" s="159"/>
      <c r="SBD41" s="160"/>
      <c r="SBI41" s="150" t="s">
        <v>196</v>
      </c>
      <c r="SBJ41" s="147"/>
      <c r="SBK41" s="159"/>
      <c r="SBL41" s="160"/>
      <c r="SBQ41" s="150" t="s">
        <v>196</v>
      </c>
      <c r="SBR41" s="147"/>
      <c r="SBS41" s="159"/>
      <c r="SBT41" s="160"/>
      <c r="SBY41" s="150" t="s">
        <v>196</v>
      </c>
      <c r="SBZ41" s="147"/>
      <c r="SCA41" s="159"/>
      <c r="SCB41" s="160"/>
      <c r="SCG41" s="150" t="s">
        <v>196</v>
      </c>
      <c r="SCH41" s="147"/>
      <c r="SCI41" s="159"/>
      <c r="SCJ41" s="160"/>
      <c r="SCO41" s="150" t="s">
        <v>196</v>
      </c>
      <c r="SCP41" s="147"/>
      <c r="SCQ41" s="159"/>
      <c r="SCR41" s="160"/>
      <c r="SCW41" s="150" t="s">
        <v>196</v>
      </c>
      <c r="SCX41" s="147"/>
      <c r="SCY41" s="159"/>
      <c r="SCZ41" s="160"/>
      <c r="SDE41" s="150" t="s">
        <v>196</v>
      </c>
      <c r="SDF41" s="147"/>
      <c r="SDG41" s="159"/>
      <c r="SDH41" s="160"/>
      <c r="SDM41" s="150" t="s">
        <v>196</v>
      </c>
      <c r="SDN41" s="147"/>
      <c r="SDO41" s="159"/>
      <c r="SDP41" s="160"/>
      <c r="SDU41" s="150" t="s">
        <v>196</v>
      </c>
      <c r="SDV41" s="147"/>
      <c r="SDW41" s="159"/>
      <c r="SDX41" s="160"/>
      <c r="SEC41" s="150" t="s">
        <v>196</v>
      </c>
      <c r="SED41" s="147"/>
      <c r="SEE41" s="159"/>
      <c r="SEF41" s="160"/>
      <c r="SEK41" s="150" t="s">
        <v>196</v>
      </c>
      <c r="SEL41" s="147"/>
      <c r="SEM41" s="159"/>
      <c r="SEN41" s="160"/>
      <c r="SES41" s="150" t="s">
        <v>196</v>
      </c>
      <c r="SET41" s="147"/>
      <c r="SEU41" s="159"/>
      <c r="SEV41" s="160"/>
      <c r="SFA41" s="150" t="s">
        <v>196</v>
      </c>
      <c r="SFB41" s="147"/>
      <c r="SFC41" s="159"/>
      <c r="SFD41" s="160"/>
      <c r="SFI41" s="150" t="s">
        <v>196</v>
      </c>
      <c r="SFJ41" s="147"/>
      <c r="SFK41" s="159"/>
      <c r="SFL41" s="160"/>
      <c r="SFQ41" s="150" t="s">
        <v>196</v>
      </c>
      <c r="SFR41" s="147"/>
      <c r="SFS41" s="159"/>
      <c r="SFT41" s="160"/>
      <c r="SFY41" s="150" t="s">
        <v>196</v>
      </c>
      <c r="SFZ41" s="147"/>
      <c r="SGA41" s="159"/>
      <c r="SGB41" s="160"/>
      <c r="SGG41" s="150" t="s">
        <v>196</v>
      </c>
      <c r="SGH41" s="147"/>
      <c r="SGI41" s="159"/>
      <c r="SGJ41" s="160"/>
      <c r="SGO41" s="150" t="s">
        <v>196</v>
      </c>
      <c r="SGP41" s="147"/>
      <c r="SGQ41" s="159"/>
      <c r="SGR41" s="160"/>
      <c r="SGW41" s="150" t="s">
        <v>196</v>
      </c>
      <c r="SGX41" s="147"/>
      <c r="SGY41" s="159"/>
      <c r="SGZ41" s="160"/>
      <c r="SHE41" s="150" t="s">
        <v>196</v>
      </c>
      <c r="SHF41" s="147"/>
      <c r="SHG41" s="159"/>
      <c r="SHH41" s="160"/>
      <c r="SHM41" s="150" t="s">
        <v>196</v>
      </c>
      <c r="SHN41" s="147"/>
      <c r="SHO41" s="159"/>
      <c r="SHP41" s="160"/>
      <c r="SHU41" s="150" t="s">
        <v>196</v>
      </c>
      <c r="SHV41" s="147"/>
      <c r="SHW41" s="159"/>
      <c r="SHX41" s="160"/>
      <c r="SIC41" s="150" t="s">
        <v>196</v>
      </c>
      <c r="SID41" s="147"/>
      <c r="SIE41" s="159"/>
      <c r="SIF41" s="160"/>
      <c r="SIK41" s="150" t="s">
        <v>196</v>
      </c>
      <c r="SIL41" s="147"/>
      <c r="SIM41" s="159"/>
      <c r="SIN41" s="160"/>
      <c r="SIS41" s="150" t="s">
        <v>196</v>
      </c>
      <c r="SIT41" s="147"/>
      <c r="SIU41" s="159"/>
      <c r="SIV41" s="160"/>
      <c r="SJA41" s="150" t="s">
        <v>196</v>
      </c>
      <c r="SJB41" s="147"/>
      <c r="SJC41" s="159"/>
      <c r="SJD41" s="160"/>
      <c r="SJI41" s="150" t="s">
        <v>196</v>
      </c>
      <c r="SJJ41" s="147"/>
      <c r="SJK41" s="159"/>
      <c r="SJL41" s="160"/>
      <c r="SJQ41" s="150" t="s">
        <v>196</v>
      </c>
      <c r="SJR41" s="147"/>
      <c r="SJS41" s="159"/>
      <c r="SJT41" s="160"/>
      <c r="SJY41" s="150" t="s">
        <v>196</v>
      </c>
      <c r="SJZ41" s="147"/>
      <c r="SKA41" s="159"/>
      <c r="SKB41" s="160"/>
      <c r="SKG41" s="150" t="s">
        <v>196</v>
      </c>
      <c r="SKH41" s="147"/>
      <c r="SKI41" s="159"/>
      <c r="SKJ41" s="160"/>
      <c r="SKO41" s="150" t="s">
        <v>196</v>
      </c>
      <c r="SKP41" s="147"/>
      <c r="SKQ41" s="159"/>
      <c r="SKR41" s="160"/>
      <c r="SKW41" s="150" t="s">
        <v>196</v>
      </c>
      <c r="SKX41" s="147"/>
      <c r="SKY41" s="159"/>
      <c r="SKZ41" s="160"/>
      <c r="SLE41" s="150" t="s">
        <v>196</v>
      </c>
      <c r="SLF41" s="147"/>
      <c r="SLG41" s="159"/>
      <c r="SLH41" s="160"/>
      <c r="SLM41" s="150" t="s">
        <v>196</v>
      </c>
      <c r="SLN41" s="147"/>
      <c r="SLO41" s="159"/>
      <c r="SLP41" s="160"/>
      <c r="SLU41" s="150" t="s">
        <v>196</v>
      </c>
      <c r="SLV41" s="147"/>
      <c r="SLW41" s="159"/>
      <c r="SLX41" s="160"/>
      <c r="SMC41" s="150" t="s">
        <v>196</v>
      </c>
      <c r="SMD41" s="147"/>
      <c r="SME41" s="159"/>
      <c r="SMF41" s="160"/>
      <c r="SMK41" s="150" t="s">
        <v>196</v>
      </c>
      <c r="SML41" s="147"/>
      <c r="SMM41" s="159"/>
      <c r="SMN41" s="160"/>
      <c r="SMS41" s="150" t="s">
        <v>196</v>
      </c>
      <c r="SMT41" s="147"/>
      <c r="SMU41" s="159"/>
      <c r="SMV41" s="160"/>
      <c r="SNA41" s="150" t="s">
        <v>196</v>
      </c>
      <c r="SNB41" s="147"/>
      <c r="SNC41" s="159"/>
      <c r="SND41" s="160"/>
      <c r="SNI41" s="150" t="s">
        <v>196</v>
      </c>
      <c r="SNJ41" s="147"/>
      <c r="SNK41" s="159"/>
      <c r="SNL41" s="160"/>
      <c r="SNQ41" s="150" t="s">
        <v>196</v>
      </c>
      <c r="SNR41" s="147"/>
      <c r="SNS41" s="159"/>
      <c r="SNT41" s="160"/>
      <c r="SNY41" s="150" t="s">
        <v>196</v>
      </c>
      <c r="SNZ41" s="147"/>
      <c r="SOA41" s="159"/>
      <c r="SOB41" s="160"/>
      <c r="SOG41" s="150" t="s">
        <v>196</v>
      </c>
      <c r="SOH41" s="147"/>
      <c r="SOI41" s="159"/>
      <c r="SOJ41" s="160"/>
      <c r="SOO41" s="150" t="s">
        <v>196</v>
      </c>
      <c r="SOP41" s="147"/>
      <c r="SOQ41" s="159"/>
      <c r="SOR41" s="160"/>
      <c r="SOW41" s="150" t="s">
        <v>196</v>
      </c>
      <c r="SOX41" s="147"/>
      <c r="SOY41" s="159"/>
      <c r="SOZ41" s="160"/>
      <c r="SPE41" s="150" t="s">
        <v>196</v>
      </c>
      <c r="SPF41" s="147"/>
      <c r="SPG41" s="159"/>
      <c r="SPH41" s="160"/>
      <c r="SPM41" s="150" t="s">
        <v>196</v>
      </c>
      <c r="SPN41" s="147"/>
      <c r="SPO41" s="159"/>
      <c r="SPP41" s="160"/>
      <c r="SPU41" s="150" t="s">
        <v>196</v>
      </c>
      <c r="SPV41" s="147"/>
      <c r="SPW41" s="159"/>
      <c r="SPX41" s="160"/>
      <c r="SQC41" s="150" t="s">
        <v>196</v>
      </c>
      <c r="SQD41" s="147"/>
      <c r="SQE41" s="159"/>
      <c r="SQF41" s="160"/>
      <c r="SQK41" s="150" t="s">
        <v>196</v>
      </c>
      <c r="SQL41" s="147"/>
      <c r="SQM41" s="159"/>
      <c r="SQN41" s="160"/>
      <c r="SQS41" s="150" t="s">
        <v>196</v>
      </c>
      <c r="SQT41" s="147"/>
      <c r="SQU41" s="159"/>
      <c r="SQV41" s="160"/>
      <c r="SRA41" s="150" t="s">
        <v>196</v>
      </c>
      <c r="SRB41" s="147"/>
      <c r="SRC41" s="159"/>
      <c r="SRD41" s="160"/>
      <c r="SRI41" s="150" t="s">
        <v>196</v>
      </c>
      <c r="SRJ41" s="147"/>
      <c r="SRK41" s="159"/>
      <c r="SRL41" s="160"/>
      <c r="SRQ41" s="150" t="s">
        <v>196</v>
      </c>
      <c r="SRR41" s="147"/>
      <c r="SRS41" s="159"/>
      <c r="SRT41" s="160"/>
      <c r="SRY41" s="150" t="s">
        <v>196</v>
      </c>
      <c r="SRZ41" s="147"/>
      <c r="SSA41" s="159"/>
      <c r="SSB41" s="160"/>
      <c r="SSG41" s="150" t="s">
        <v>196</v>
      </c>
      <c r="SSH41" s="147"/>
      <c r="SSI41" s="159"/>
      <c r="SSJ41" s="160"/>
      <c r="SSO41" s="150" t="s">
        <v>196</v>
      </c>
      <c r="SSP41" s="147"/>
      <c r="SSQ41" s="159"/>
      <c r="SSR41" s="160"/>
      <c r="SSW41" s="150" t="s">
        <v>196</v>
      </c>
      <c r="SSX41" s="147"/>
      <c r="SSY41" s="159"/>
      <c r="SSZ41" s="160"/>
      <c r="STE41" s="150" t="s">
        <v>196</v>
      </c>
      <c r="STF41" s="147"/>
      <c r="STG41" s="159"/>
      <c r="STH41" s="160"/>
      <c r="STM41" s="150" t="s">
        <v>196</v>
      </c>
      <c r="STN41" s="147"/>
      <c r="STO41" s="159"/>
      <c r="STP41" s="160"/>
      <c r="STU41" s="150" t="s">
        <v>196</v>
      </c>
      <c r="STV41" s="147"/>
      <c r="STW41" s="159"/>
      <c r="STX41" s="160"/>
      <c r="SUC41" s="150" t="s">
        <v>196</v>
      </c>
      <c r="SUD41" s="147"/>
      <c r="SUE41" s="159"/>
      <c r="SUF41" s="160"/>
      <c r="SUK41" s="150" t="s">
        <v>196</v>
      </c>
      <c r="SUL41" s="147"/>
      <c r="SUM41" s="159"/>
      <c r="SUN41" s="160"/>
      <c r="SUS41" s="150" t="s">
        <v>196</v>
      </c>
      <c r="SUT41" s="147"/>
      <c r="SUU41" s="159"/>
      <c r="SUV41" s="160"/>
      <c r="SVA41" s="150" t="s">
        <v>196</v>
      </c>
      <c r="SVB41" s="147"/>
      <c r="SVC41" s="159"/>
      <c r="SVD41" s="160"/>
      <c r="SVI41" s="150" t="s">
        <v>196</v>
      </c>
      <c r="SVJ41" s="147"/>
      <c r="SVK41" s="159"/>
      <c r="SVL41" s="160"/>
      <c r="SVQ41" s="150" t="s">
        <v>196</v>
      </c>
      <c r="SVR41" s="147"/>
      <c r="SVS41" s="159"/>
      <c r="SVT41" s="160"/>
      <c r="SVY41" s="150" t="s">
        <v>196</v>
      </c>
      <c r="SVZ41" s="147"/>
      <c r="SWA41" s="159"/>
      <c r="SWB41" s="160"/>
      <c r="SWG41" s="150" t="s">
        <v>196</v>
      </c>
      <c r="SWH41" s="147"/>
      <c r="SWI41" s="159"/>
      <c r="SWJ41" s="160"/>
      <c r="SWO41" s="150" t="s">
        <v>196</v>
      </c>
      <c r="SWP41" s="147"/>
      <c r="SWQ41" s="159"/>
      <c r="SWR41" s="160"/>
      <c r="SWW41" s="150" t="s">
        <v>196</v>
      </c>
      <c r="SWX41" s="147"/>
      <c r="SWY41" s="159"/>
      <c r="SWZ41" s="160"/>
      <c r="SXE41" s="150" t="s">
        <v>196</v>
      </c>
      <c r="SXF41" s="147"/>
      <c r="SXG41" s="159"/>
      <c r="SXH41" s="160"/>
      <c r="SXM41" s="150" t="s">
        <v>196</v>
      </c>
      <c r="SXN41" s="147"/>
      <c r="SXO41" s="159"/>
      <c r="SXP41" s="160"/>
      <c r="SXU41" s="150" t="s">
        <v>196</v>
      </c>
      <c r="SXV41" s="147"/>
      <c r="SXW41" s="159"/>
      <c r="SXX41" s="160"/>
      <c r="SYC41" s="150" t="s">
        <v>196</v>
      </c>
      <c r="SYD41" s="147"/>
      <c r="SYE41" s="159"/>
      <c r="SYF41" s="160"/>
      <c r="SYK41" s="150" t="s">
        <v>196</v>
      </c>
      <c r="SYL41" s="147"/>
      <c r="SYM41" s="159"/>
      <c r="SYN41" s="160"/>
      <c r="SYS41" s="150" t="s">
        <v>196</v>
      </c>
      <c r="SYT41" s="147"/>
      <c r="SYU41" s="159"/>
      <c r="SYV41" s="160"/>
      <c r="SZA41" s="150" t="s">
        <v>196</v>
      </c>
      <c r="SZB41" s="147"/>
      <c r="SZC41" s="159"/>
      <c r="SZD41" s="160"/>
      <c r="SZI41" s="150" t="s">
        <v>196</v>
      </c>
      <c r="SZJ41" s="147"/>
      <c r="SZK41" s="159"/>
      <c r="SZL41" s="160"/>
      <c r="SZQ41" s="150" t="s">
        <v>196</v>
      </c>
      <c r="SZR41" s="147"/>
      <c r="SZS41" s="159"/>
      <c r="SZT41" s="160"/>
      <c r="SZY41" s="150" t="s">
        <v>196</v>
      </c>
      <c r="SZZ41" s="147"/>
      <c r="TAA41" s="159"/>
      <c r="TAB41" s="160"/>
      <c r="TAG41" s="150" t="s">
        <v>196</v>
      </c>
      <c r="TAH41" s="147"/>
      <c r="TAI41" s="159"/>
      <c r="TAJ41" s="160"/>
      <c r="TAO41" s="150" t="s">
        <v>196</v>
      </c>
      <c r="TAP41" s="147"/>
      <c r="TAQ41" s="159"/>
      <c r="TAR41" s="160"/>
      <c r="TAW41" s="150" t="s">
        <v>196</v>
      </c>
      <c r="TAX41" s="147"/>
      <c r="TAY41" s="159"/>
      <c r="TAZ41" s="160"/>
      <c r="TBE41" s="150" t="s">
        <v>196</v>
      </c>
      <c r="TBF41" s="147"/>
      <c r="TBG41" s="159"/>
      <c r="TBH41" s="160"/>
      <c r="TBM41" s="150" t="s">
        <v>196</v>
      </c>
      <c r="TBN41" s="147"/>
      <c r="TBO41" s="159"/>
      <c r="TBP41" s="160"/>
      <c r="TBU41" s="150" t="s">
        <v>196</v>
      </c>
      <c r="TBV41" s="147"/>
      <c r="TBW41" s="159"/>
      <c r="TBX41" s="160"/>
      <c r="TCC41" s="150" t="s">
        <v>196</v>
      </c>
      <c r="TCD41" s="147"/>
      <c r="TCE41" s="159"/>
      <c r="TCF41" s="160"/>
      <c r="TCK41" s="150" t="s">
        <v>196</v>
      </c>
      <c r="TCL41" s="147"/>
      <c r="TCM41" s="159"/>
      <c r="TCN41" s="160"/>
      <c r="TCS41" s="150" t="s">
        <v>196</v>
      </c>
      <c r="TCT41" s="147"/>
      <c r="TCU41" s="159"/>
      <c r="TCV41" s="160"/>
      <c r="TDA41" s="150" t="s">
        <v>196</v>
      </c>
      <c r="TDB41" s="147"/>
      <c r="TDC41" s="159"/>
      <c r="TDD41" s="160"/>
      <c r="TDI41" s="150" t="s">
        <v>196</v>
      </c>
      <c r="TDJ41" s="147"/>
      <c r="TDK41" s="159"/>
      <c r="TDL41" s="160"/>
      <c r="TDQ41" s="150" t="s">
        <v>196</v>
      </c>
      <c r="TDR41" s="147"/>
      <c r="TDS41" s="159"/>
      <c r="TDT41" s="160"/>
      <c r="TDY41" s="150" t="s">
        <v>196</v>
      </c>
      <c r="TDZ41" s="147"/>
      <c r="TEA41" s="159"/>
      <c r="TEB41" s="160"/>
      <c r="TEG41" s="150" t="s">
        <v>196</v>
      </c>
      <c r="TEH41" s="147"/>
      <c r="TEI41" s="159"/>
      <c r="TEJ41" s="160"/>
      <c r="TEO41" s="150" t="s">
        <v>196</v>
      </c>
      <c r="TEP41" s="147"/>
      <c r="TEQ41" s="159"/>
      <c r="TER41" s="160"/>
      <c r="TEW41" s="150" t="s">
        <v>196</v>
      </c>
      <c r="TEX41" s="147"/>
      <c r="TEY41" s="159"/>
      <c r="TEZ41" s="160"/>
      <c r="TFE41" s="150" t="s">
        <v>196</v>
      </c>
      <c r="TFF41" s="147"/>
      <c r="TFG41" s="159"/>
      <c r="TFH41" s="160"/>
      <c r="TFM41" s="150" t="s">
        <v>196</v>
      </c>
      <c r="TFN41" s="147"/>
      <c r="TFO41" s="159"/>
      <c r="TFP41" s="160"/>
      <c r="TFU41" s="150" t="s">
        <v>196</v>
      </c>
      <c r="TFV41" s="147"/>
      <c r="TFW41" s="159"/>
      <c r="TFX41" s="160"/>
      <c r="TGC41" s="150" t="s">
        <v>196</v>
      </c>
      <c r="TGD41" s="147"/>
      <c r="TGE41" s="159"/>
      <c r="TGF41" s="160"/>
      <c r="TGK41" s="150" t="s">
        <v>196</v>
      </c>
      <c r="TGL41" s="147"/>
      <c r="TGM41" s="159"/>
      <c r="TGN41" s="160"/>
      <c r="TGS41" s="150" t="s">
        <v>196</v>
      </c>
      <c r="TGT41" s="147"/>
      <c r="TGU41" s="159"/>
      <c r="TGV41" s="160"/>
      <c r="THA41" s="150" t="s">
        <v>196</v>
      </c>
      <c r="THB41" s="147"/>
      <c r="THC41" s="159"/>
      <c r="THD41" s="160"/>
      <c r="THI41" s="150" t="s">
        <v>196</v>
      </c>
      <c r="THJ41" s="147"/>
      <c r="THK41" s="159"/>
      <c r="THL41" s="160"/>
      <c r="THQ41" s="150" t="s">
        <v>196</v>
      </c>
      <c r="THR41" s="147"/>
      <c r="THS41" s="159"/>
      <c r="THT41" s="160"/>
      <c r="THY41" s="150" t="s">
        <v>196</v>
      </c>
      <c r="THZ41" s="147"/>
      <c r="TIA41" s="159"/>
      <c r="TIB41" s="160"/>
      <c r="TIG41" s="150" t="s">
        <v>196</v>
      </c>
      <c r="TIH41" s="147"/>
      <c r="TII41" s="159"/>
      <c r="TIJ41" s="160"/>
      <c r="TIO41" s="150" t="s">
        <v>196</v>
      </c>
      <c r="TIP41" s="147"/>
      <c r="TIQ41" s="159"/>
      <c r="TIR41" s="160"/>
      <c r="TIW41" s="150" t="s">
        <v>196</v>
      </c>
      <c r="TIX41" s="147"/>
      <c r="TIY41" s="159"/>
      <c r="TIZ41" s="160"/>
      <c r="TJE41" s="150" t="s">
        <v>196</v>
      </c>
      <c r="TJF41" s="147"/>
      <c r="TJG41" s="159"/>
      <c r="TJH41" s="160"/>
      <c r="TJM41" s="150" t="s">
        <v>196</v>
      </c>
      <c r="TJN41" s="147"/>
      <c r="TJO41" s="159"/>
      <c r="TJP41" s="160"/>
      <c r="TJU41" s="150" t="s">
        <v>196</v>
      </c>
      <c r="TJV41" s="147"/>
      <c r="TJW41" s="159"/>
      <c r="TJX41" s="160"/>
      <c r="TKC41" s="150" t="s">
        <v>196</v>
      </c>
      <c r="TKD41" s="147"/>
      <c r="TKE41" s="159"/>
      <c r="TKF41" s="160"/>
      <c r="TKK41" s="150" t="s">
        <v>196</v>
      </c>
      <c r="TKL41" s="147"/>
      <c r="TKM41" s="159"/>
      <c r="TKN41" s="160"/>
      <c r="TKS41" s="150" t="s">
        <v>196</v>
      </c>
      <c r="TKT41" s="147"/>
      <c r="TKU41" s="159"/>
      <c r="TKV41" s="160"/>
      <c r="TLA41" s="150" t="s">
        <v>196</v>
      </c>
      <c r="TLB41" s="147"/>
      <c r="TLC41" s="159"/>
      <c r="TLD41" s="160"/>
      <c r="TLI41" s="150" t="s">
        <v>196</v>
      </c>
      <c r="TLJ41" s="147"/>
      <c r="TLK41" s="159"/>
      <c r="TLL41" s="160"/>
      <c r="TLQ41" s="150" t="s">
        <v>196</v>
      </c>
      <c r="TLR41" s="147"/>
      <c r="TLS41" s="159"/>
      <c r="TLT41" s="160"/>
      <c r="TLY41" s="150" t="s">
        <v>196</v>
      </c>
      <c r="TLZ41" s="147"/>
      <c r="TMA41" s="159"/>
      <c r="TMB41" s="160"/>
      <c r="TMG41" s="150" t="s">
        <v>196</v>
      </c>
      <c r="TMH41" s="147"/>
      <c r="TMI41" s="159"/>
      <c r="TMJ41" s="160"/>
      <c r="TMO41" s="150" t="s">
        <v>196</v>
      </c>
      <c r="TMP41" s="147"/>
      <c r="TMQ41" s="159"/>
      <c r="TMR41" s="160"/>
      <c r="TMW41" s="150" t="s">
        <v>196</v>
      </c>
      <c r="TMX41" s="147"/>
      <c r="TMY41" s="159"/>
      <c r="TMZ41" s="160"/>
      <c r="TNE41" s="150" t="s">
        <v>196</v>
      </c>
      <c r="TNF41" s="147"/>
      <c r="TNG41" s="159"/>
      <c r="TNH41" s="160"/>
      <c r="TNM41" s="150" t="s">
        <v>196</v>
      </c>
      <c r="TNN41" s="147"/>
      <c r="TNO41" s="159"/>
      <c r="TNP41" s="160"/>
      <c r="TNU41" s="150" t="s">
        <v>196</v>
      </c>
      <c r="TNV41" s="147"/>
      <c r="TNW41" s="159"/>
      <c r="TNX41" s="160"/>
      <c r="TOC41" s="150" t="s">
        <v>196</v>
      </c>
      <c r="TOD41" s="147"/>
      <c r="TOE41" s="159"/>
      <c r="TOF41" s="160"/>
      <c r="TOK41" s="150" t="s">
        <v>196</v>
      </c>
      <c r="TOL41" s="147"/>
      <c r="TOM41" s="159"/>
      <c r="TON41" s="160"/>
      <c r="TOS41" s="150" t="s">
        <v>196</v>
      </c>
      <c r="TOT41" s="147"/>
      <c r="TOU41" s="159"/>
      <c r="TOV41" s="160"/>
      <c r="TPA41" s="150" t="s">
        <v>196</v>
      </c>
      <c r="TPB41" s="147"/>
      <c r="TPC41" s="159"/>
      <c r="TPD41" s="160"/>
      <c r="TPI41" s="150" t="s">
        <v>196</v>
      </c>
      <c r="TPJ41" s="147"/>
      <c r="TPK41" s="159"/>
      <c r="TPL41" s="160"/>
      <c r="TPQ41" s="150" t="s">
        <v>196</v>
      </c>
      <c r="TPR41" s="147"/>
      <c r="TPS41" s="159"/>
      <c r="TPT41" s="160"/>
      <c r="TPY41" s="150" t="s">
        <v>196</v>
      </c>
      <c r="TPZ41" s="147"/>
      <c r="TQA41" s="159"/>
      <c r="TQB41" s="160"/>
      <c r="TQG41" s="150" t="s">
        <v>196</v>
      </c>
      <c r="TQH41" s="147"/>
      <c r="TQI41" s="159"/>
      <c r="TQJ41" s="160"/>
      <c r="TQO41" s="150" t="s">
        <v>196</v>
      </c>
      <c r="TQP41" s="147"/>
      <c r="TQQ41" s="159"/>
      <c r="TQR41" s="160"/>
      <c r="TQW41" s="150" t="s">
        <v>196</v>
      </c>
      <c r="TQX41" s="147"/>
      <c r="TQY41" s="159"/>
      <c r="TQZ41" s="160"/>
      <c r="TRE41" s="150" t="s">
        <v>196</v>
      </c>
      <c r="TRF41" s="147"/>
      <c r="TRG41" s="159"/>
      <c r="TRH41" s="160"/>
      <c r="TRM41" s="150" t="s">
        <v>196</v>
      </c>
      <c r="TRN41" s="147"/>
      <c r="TRO41" s="159"/>
      <c r="TRP41" s="160"/>
      <c r="TRU41" s="150" t="s">
        <v>196</v>
      </c>
      <c r="TRV41" s="147"/>
      <c r="TRW41" s="159"/>
      <c r="TRX41" s="160"/>
      <c r="TSC41" s="150" t="s">
        <v>196</v>
      </c>
      <c r="TSD41" s="147"/>
      <c r="TSE41" s="159"/>
      <c r="TSF41" s="160"/>
      <c r="TSK41" s="150" t="s">
        <v>196</v>
      </c>
      <c r="TSL41" s="147"/>
      <c r="TSM41" s="159"/>
      <c r="TSN41" s="160"/>
      <c r="TSS41" s="150" t="s">
        <v>196</v>
      </c>
      <c r="TST41" s="147"/>
      <c r="TSU41" s="159"/>
      <c r="TSV41" s="160"/>
      <c r="TTA41" s="150" t="s">
        <v>196</v>
      </c>
      <c r="TTB41" s="147"/>
      <c r="TTC41" s="159"/>
      <c r="TTD41" s="160"/>
      <c r="TTI41" s="150" t="s">
        <v>196</v>
      </c>
      <c r="TTJ41" s="147"/>
      <c r="TTK41" s="159"/>
      <c r="TTL41" s="160"/>
      <c r="TTQ41" s="150" t="s">
        <v>196</v>
      </c>
      <c r="TTR41" s="147"/>
      <c r="TTS41" s="159"/>
      <c r="TTT41" s="160"/>
      <c r="TTY41" s="150" t="s">
        <v>196</v>
      </c>
      <c r="TTZ41" s="147"/>
      <c r="TUA41" s="159"/>
      <c r="TUB41" s="160"/>
      <c r="TUG41" s="150" t="s">
        <v>196</v>
      </c>
      <c r="TUH41" s="147"/>
      <c r="TUI41" s="159"/>
      <c r="TUJ41" s="160"/>
      <c r="TUO41" s="150" t="s">
        <v>196</v>
      </c>
      <c r="TUP41" s="147"/>
      <c r="TUQ41" s="159"/>
      <c r="TUR41" s="160"/>
      <c r="TUW41" s="150" t="s">
        <v>196</v>
      </c>
      <c r="TUX41" s="147"/>
      <c r="TUY41" s="159"/>
      <c r="TUZ41" s="160"/>
      <c r="TVE41" s="150" t="s">
        <v>196</v>
      </c>
      <c r="TVF41" s="147"/>
      <c r="TVG41" s="159"/>
      <c r="TVH41" s="160"/>
      <c r="TVM41" s="150" t="s">
        <v>196</v>
      </c>
      <c r="TVN41" s="147"/>
      <c r="TVO41" s="159"/>
      <c r="TVP41" s="160"/>
      <c r="TVU41" s="150" t="s">
        <v>196</v>
      </c>
      <c r="TVV41" s="147"/>
      <c r="TVW41" s="159"/>
      <c r="TVX41" s="160"/>
      <c r="TWC41" s="150" t="s">
        <v>196</v>
      </c>
      <c r="TWD41" s="147"/>
      <c r="TWE41" s="159"/>
      <c r="TWF41" s="160"/>
      <c r="TWK41" s="150" t="s">
        <v>196</v>
      </c>
      <c r="TWL41" s="147"/>
      <c r="TWM41" s="159"/>
      <c r="TWN41" s="160"/>
      <c r="TWS41" s="150" t="s">
        <v>196</v>
      </c>
      <c r="TWT41" s="147"/>
      <c r="TWU41" s="159"/>
      <c r="TWV41" s="160"/>
      <c r="TXA41" s="150" t="s">
        <v>196</v>
      </c>
      <c r="TXB41" s="147"/>
      <c r="TXC41" s="159"/>
      <c r="TXD41" s="160"/>
      <c r="TXI41" s="150" t="s">
        <v>196</v>
      </c>
      <c r="TXJ41" s="147"/>
      <c r="TXK41" s="159"/>
      <c r="TXL41" s="160"/>
      <c r="TXQ41" s="150" t="s">
        <v>196</v>
      </c>
      <c r="TXR41" s="147"/>
      <c r="TXS41" s="159"/>
      <c r="TXT41" s="160"/>
      <c r="TXY41" s="150" t="s">
        <v>196</v>
      </c>
      <c r="TXZ41" s="147"/>
      <c r="TYA41" s="159"/>
      <c r="TYB41" s="160"/>
      <c r="TYG41" s="150" t="s">
        <v>196</v>
      </c>
      <c r="TYH41" s="147"/>
      <c r="TYI41" s="159"/>
      <c r="TYJ41" s="160"/>
      <c r="TYO41" s="150" t="s">
        <v>196</v>
      </c>
      <c r="TYP41" s="147"/>
      <c r="TYQ41" s="159"/>
      <c r="TYR41" s="160"/>
      <c r="TYW41" s="150" t="s">
        <v>196</v>
      </c>
      <c r="TYX41" s="147"/>
      <c r="TYY41" s="159"/>
      <c r="TYZ41" s="160"/>
      <c r="TZE41" s="150" t="s">
        <v>196</v>
      </c>
      <c r="TZF41" s="147"/>
      <c r="TZG41" s="159"/>
      <c r="TZH41" s="160"/>
      <c r="TZM41" s="150" t="s">
        <v>196</v>
      </c>
      <c r="TZN41" s="147"/>
      <c r="TZO41" s="159"/>
      <c r="TZP41" s="160"/>
      <c r="TZU41" s="150" t="s">
        <v>196</v>
      </c>
      <c r="TZV41" s="147"/>
      <c r="TZW41" s="159"/>
      <c r="TZX41" s="160"/>
      <c r="UAC41" s="150" t="s">
        <v>196</v>
      </c>
      <c r="UAD41" s="147"/>
      <c r="UAE41" s="159"/>
      <c r="UAF41" s="160"/>
      <c r="UAK41" s="150" t="s">
        <v>196</v>
      </c>
      <c r="UAL41" s="147"/>
      <c r="UAM41" s="159"/>
      <c r="UAN41" s="160"/>
      <c r="UAS41" s="150" t="s">
        <v>196</v>
      </c>
      <c r="UAT41" s="147"/>
      <c r="UAU41" s="159"/>
      <c r="UAV41" s="160"/>
      <c r="UBA41" s="150" t="s">
        <v>196</v>
      </c>
      <c r="UBB41" s="147"/>
      <c r="UBC41" s="159"/>
      <c r="UBD41" s="160"/>
      <c r="UBI41" s="150" t="s">
        <v>196</v>
      </c>
      <c r="UBJ41" s="147"/>
      <c r="UBK41" s="159"/>
      <c r="UBL41" s="160"/>
      <c r="UBQ41" s="150" t="s">
        <v>196</v>
      </c>
      <c r="UBR41" s="147"/>
      <c r="UBS41" s="159"/>
      <c r="UBT41" s="160"/>
      <c r="UBY41" s="150" t="s">
        <v>196</v>
      </c>
      <c r="UBZ41" s="147"/>
      <c r="UCA41" s="159"/>
      <c r="UCB41" s="160"/>
      <c r="UCG41" s="150" t="s">
        <v>196</v>
      </c>
      <c r="UCH41" s="147"/>
      <c r="UCI41" s="159"/>
      <c r="UCJ41" s="160"/>
      <c r="UCO41" s="150" t="s">
        <v>196</v>
      </c>
      <c r="UCP41" s="147"/>
      <c r="UCQ41" s="159"/>
      <c r="UCR41" s="160"/>
      <c r="UCW41" s="150" t="s">
        <v>196</v>
      </c>
      <c r="UCX41" s="147"/>
      <c r="UCY41" s="159"/>
      <c r="UCZ41" s="160"/>
      <c r="UDE41" s="150" t="s">
        <v>196</v>
      </c>
      <c r="UDF41" s="147"/>
      <c r="UDG41" s="159"/>
      <c r="UDH41" s="160"/>
      <c r="UDM41" s="150" t="s">
        <v>196</v>
      </c>
      <c r="UDN41" s="147"/>
      <c r="UDO41" s="159"/>
      <c r="UDP41" s="160"/>
      <c r="UDU41" s="150" t="s">
        <v>196</v>
      </c>
      <c r="UDV41" s="147"/>
      <c r="UDW41" s="159"/>
      <c r="UDX41" s="160"/>
      <c r="UEC41" s="150" t="s">
        <v>196</v>
      </c>
      <c r="UED41" s="147"/>
      <c r="UEE41" s="159"/>
      <c r="UEF41" s="160"/>
      <c r="UEK41" s="150" t="s">
        <v>196</v>
      </c>
      <c r="UEL41" s="147"/>
      <c r="UEM41" s="159"/>
      <c r="UEN41" s="160"/>
      <c r="UES41" s="150" t="s">
        <v>196</v>
      </c>
      <c r="UET41" s="147"/>
      <c r="UEU41" s="159"/>
      <c r="UEV41" s="160"/>
      <c r="UFA41" s="150" t="s">
        <v>196</v>
      </c>
      <c r="UFB41" s="147"/>
      <c r="UFC41" s="159"/>
      <c r="UFD41" s="160"/>
      <c r="UFI41" s="150" t="s">
        <v>196</v>
      </c>
      <c r="UFJ41" s="147"/>
      <c r="UFK41" s="159"/>
      <c r="UFL41" s="160"/>
      <c r="UFQ41" s="150" t="s">
        <v>196</v>
      </c>
      <c r="UFR41" s="147"/>
      <c r="UFS41" s="159"/>
      <c r="UFT41" s="160"/>
      <c r="UFY41" s="150" t="s">
        <v>196</v>
      </c>
      <c r="UFZ41" s="147"/>
      <c r="UGA41" s="159"/>
      <c r="UGB41" s="160"/>
      <c r="UGG41" s="150" t="s">
        <v>196</v>
      </c>
      <c r="UGH41" s="147"/>
      <c r="UGI41" s="159"/>
      <c r="UGJ41" s="160"/>
      <c r="UGO41" s="150" t="s">
        <v>196</v>
      </c>
      <c r="UGP41" s="147"/>
      <c r="UGQ41" s="159"/>
      <c r="UGR41" s="160"/>
      <c r="UGW41" s="150" t="s">
        <v>196</v>
      </c>
      <c r="UGX41" s="147"/>
      <c r="UGY41" s="159"/>
      <c r="UGZ41" s="160"/>
      <c r="UHE41" s="150" t="s">
        <v>196</v>
      </c>
      <c r="UHF41" s="147"/>
      <c r="UHG41" s="159"/>
      <c r="UHH41" s="160"/>
      <c r="UHM41" s="150" t="s">
        <v>196</v>
      </c>
      <c r="UHN41" s="147"/>
      <c r="UHO41" s="159"/>
      <c r="UHP41" s="160"/>
      <c r="UHU41" s="150" t="s">
        <v>196</v>
      </c>
      <c r="UHV41" s="147"/>
      <c r="UHW41" s="159"/>
      <c r="UHX41" s="160"/>
      <c r="UIC41" s="150" t="s">
        <v>196</v>
      </c>
      <c r="UID41" s="147"/>
      <c r="UIE41" s="159"/>
      <c r="UIF41" s="160"/>
      <c r="UIK41" s="150" t="s">
        <v>196</v>
      </c>
      <c r="UIL41" s="147"/>
      <c r="UIM41" s="159"/>
      <c r="UIN41" s="160"/>
      <c r="UIS41" s="150" t="s">
        <v>196</v>
      </c>
      <c r="UIT41" s="147"/>
      <c r="UIU41" s="159"/>
      <c r="UIV41" s="160"/>
      <c r="UJA41" s="150" t="s">
        <v>196</v>
      </c>
      <c r="UJB41" s="147"/>
      <c r="UJC41" s="159"/>
      <c r="UJD41" s="160"/>
      <c r="UJI41" s="150" t="s">
        <v>196</v>
      </c>
      <c r="UJJ41" s="147"/>
      <c r="UJK41" s="159"/>
      <c r="UJL41" s="160"/>
      <c r="UJQ41" s="150" t="s">
        <v>196</v>
      </c>
      <c r="UJR41" s="147"/>
      <c r="UJS41" s="159"/>
      <c r="UJT41" s="160"/>
      <c r="UJY41" s="150" t="s">
        <v>196</v>
      </c>
      <c r="UJZ41" s="147"/>
      <c r="UKA41" s="159"/>
      <c r="UKB41" s="160"/>
      <c r="UKG41" s="150" t="s">
        <v>196</v>
      </c>
      <c r="UKH41" s="147"/>
      <c r="UKI41" s="159"/>
      <c r="UKJ41" s="160"/>
      <c r="UKO41" s="150" t="s">
        <v>196</v>
      </c>
      <c r="UKP41" s="147"/>
      <c r="UKQ41" s="159"/>
      <c r="UKR41" s="160"/>
      <c r="UKW41" s="150" t="s">
        <v>196</v>
      </c>
      <c r="UKX41" s="147"/>
      <c r="UKY41" s="159"/>
      <c r="UKZ41" s="160"/>
      <c r="ULE41" s="150" t="s">
        <v>196</v>
      </c>
      <c r="ULF41" s="147"/>
      <c r="ULG41" s="159"/>
      <c r="ULH41" s="160"/>
      <c r="ULM41" s="150" t="s">
        <v>196</v>
      </c>
      <c r="ULN41" s="147"/>
      <c r="ULO41" s="159"/>
      <c r="ULP41" s="160"/>
      <c r="ULU41" s="150" t="s">
        <v>196</v>
      </c>
      <c r="ULV41" s="147"/>
      <c r="ULW41" s="159"/>
      <c r="ULX41" s="160"/>
      <c r="UMC41" s="150" t="s">
        <v>196</v>
      </c>
      <c r="UMD41" s="147"/>
      <c r="UME41" s="159"/>
      <c r="UMF41" s="160"/>
      <c r="UMK41" s="150" t="s">
        <v>196</v>
      </c>
      <c r="UML41" s="147"/>
      <c r="UMM41" s="159"/>
      <c r="UMN41" s="160"/>
      <c r="UMS41" s="150" t="s">
        <v>196</v>
      </c>
      <c r="UMT41" s="147"/>
      <c r="UMU41" s="159"/>
      <c r="UMV41" s="160"/>
      <c r="UNA41" s="150" t="s">
        <v>196</v>
      </c>
      <c r="UNB41" s="147"/>
      <c r="UNC41" s="159"/>
      <c r="UND41" s="160"/>
      <c r="UNI41" s="150" t="s">
        <v>196</v>
      </c>
      <c r="UNJ41" s="147"/>
      <c r="UNK41" s="159"/>
      <c r="UNL41" s="160"/>
      <c r="UNQ41" s="150" t="s">
        <v>196</v>
      </c>
      <c r="UNR41" s="147"/>
      <c r="UNS41" s="159"/>
      <c r="UNT41" s="160"/>
      <c r="UNY41" s="150" t="s">
        <v>196</v>
      </c>
      <c r="UNZ41" s="147"/>
      <c r="UOA41" s="159"/>
      <c r="UOB41" s="160"/>
      <c r="UOG41" s="150" t="s">
        <v>196</v>
      </c>
      <c r="UOH41" s="147"/>
      <c r="UOI41" s="159"/>
      <c r="UOJ41" s="160"/>
      <c r="UOO41" s="150" t="s">
        <v>196</v>
      </c>
      <c r="UOP41" s="147"/>
      <c r="UOQ41" s="159"/>
      <c r="UOR41" s="160"/>
      <c r="UOW41" s="150" t="s">
        <v>196</v>
      </c>
      <c r="UOX41" s="147"/>
      <c r="UOY41" s="159"/>
      <c r="UOZ41" s="160"/>
      <c r="UPE41" s="150" t="s">
        <v>196</v>
      </c>
      <c r="UPF41" s="147"/>
      <c r="UPG41" s="159"/>
      <c r="UPH41" s="160"/>
      <c r="UPM41" s="150" t="s">
        <v>196</v>
      </c>
      <c r="UPN41" s="147"/>
      <c r="UPO41" s="159"/>
      <c r="UPP41" s="160"/>
      <c r="UPU41" s="150" t="s">
        <v>196</v>
      </c>
      <c r="UPV41" s="147"/>
      <c r="UPW41" s="159"/>
      <c r="UPX41" s="160"/>
      <c r="UQC41" s="150" t="s">
        <v>196</v>
      </c>
      <c r="UQD41" s="147"/>
      <c r="UQE41" s="159"/>
      <c r="UQF41" s="160"/>
      <c r="UQK41" s="150" t="s">
        <v>196</v>
      </c>
      <c r="UQL41" s="147"/>
      <c r="UQM41" s="159"/>
      <c r="UQN41" s="160"/>
      <c r="UQS41" s="150" t="s">
        <v>196</v>
      </c>
      <c r="UQT41" s="147"/>
      <c r="UQU41" s="159"/>
      <c r="UQV41" s="160"/>
      <c r="URA41" s="150" t="s">
        <v>196</v>
      </c>
      <c r="URB41" s="147"/>
      <c r="URC41" s="159"/>
      <c r="URD41" s="160"/>
      <c r="URI41" s="150" t="s">
        <v>196</v>
      </c>
      <c r="URJ41" s="147"/>
      <c r="URK41" s="159"/>
      <c r="URL41" s="160"/>
      <c r="URQ41" s="150" t="s">
        <v>196</v>
      </c>
      <c r="URR41" s="147"/>
      <c r="URS41" s="159"/>
      <c r="URT41" s="160"/>
      <c r="URY41" s="150" t="s">
        <v>196</v>
      </c>
      <c r="URZ41" s="147"/>
      <c r="USA41" s="159"/>
      <c r="USB41" s="160"/>
      <c r="USG41" s="150" t="s">
        <v>196</v>
      </c>
      <c r="USH41" s="147"/>
      <c r="USI41" s="159"/>
      <c r="USJ41" s="160"/>
      <c r="USO41" s="150" t="s">
        <v>196</v>
      </c>
      <c r="USP41" s="147"/>
      <c r="USQ41" s="159"/>
      <c r="USR41" s="160"/>
      <c r="USW41" s="150" t="s">
        <v>196</v>
      </c>
      <c r="USX41" s="147"/>
      <c r="USY41" s="159"/>
      <c r="USZ41" s="160"/>
      <c r="UTE41" s="150" t="s">
        <v>196</v>
      </c>
      <c r="UTF41" s="147"/>
      <c r="UTG41" s="159"/>
      <c r="UTH41" s="160"/>
      <c r="UTM41" s="150" t="s">
        <v>196</v>
      </c>
      <c r="UTN41" s="147"/>
      <c r="UTO41" s="159"/>
      <c r="UTP41" s="160"/>
      <c r="UTU41" s="150" t="s">
        <v>196</v>
      </c>
      <c r="UTV41" s="147"/>
      <c r="UTW41" s="159"/>
      <c r="UTX41" s="160"/>
      <c r="UUC41" s="150" t="s">
        <v>196</v>
      </c>
      <c r="UUD41" s="147"/>
      <c r="UUE41" s="159"/>
      <c r="UUF41" s="160"/>
      <c r="UUK41" s="150" t="s">
        <v>196</v>
      </c>
      <c r="UUL41" s="147"/>
      <c r="UUM41" s="159"/>
      <c r="UUN41" s="160"/>
      <c r="UUS41" s="150" t="s">
        <v>196</v>
      </c>
      <c r="UUT41" s="147"/>
      <c r="UUU41" s="159"/>
      <c r="UUV41" s="160"/>
      <c r="UVA41" s="150" t="s">
        <v>196</v>
      </c>
      <c r="UVB41" s="147"/>
      <c r="UVC41" s="159"/>
      <c r="UVD41" s="160"/>
      <c r="UVI41" s="150" t="s">
        <v>196</v>
      </c>
      <c r="UVJ41" s="147"/>
      <c r="UVK41" s="159"/>
      <c r="UVL41" s="160"/>
      <c r="UVQ41" s="150" t="s">
        <v>196</v>
      </c>
      <c r="UVR41" s="147"/>
      <c r="UVS41" s="159"/>
      <c r="UVT41" s="160"/>
      <c r="UVY41" s="150" t="s">
        <v>196</v>
      </c>
      <c r="UVZ41" s="147"/>
      <c r="UWA41" s="159"/>
      <c r="UWB41" s="160"/>
      <c r="UWG41" s="150" t="s">
        <v>196</v>
      </c>
      <c r="UWH41" s="147"/>
      <c r="UWI41" s="159"/>
      <c r="UWJ41" s="160"/>
      <c r="UWO41" s="150" t="s">
        <v>196</v>
      </c>
      <c r="UWP41" s="147"/>
      <c r="UWQ41" s="159"/>
      <c r="UWR41" s="160"/>
      <c r="UWW41" s="150" t="s">
        <v>196</v>
      </c>
      <c r="UWX41" s="147"/>
      <c r="UWY41" s="159"/>
      <c r="UWZ41" s="160"/>
      <c r="UXE41" s="150" t="s">
        <v>196</v>
      </c>
      <c r="UXF41" s="147"/>
      <c r="UXG41" s="159"/>
      <c r="UXH41" s="160"/>
      <c r="UXM41" s="150" t="s">
        <v>196</v>
      </c>
      <c r="UXN41" s="147"/>
      <c r="UXO41" s="159"/>
      <c r="UXP41" s="160"/>
      <c r="UXU41" s="150" t="s">
        <v>196</v>
      </c>
      <c r="UXV41" s="147"/>
      <c r="UXW41" s="159"/>
      <c r="UXX41" s="160"/>
      <c r="UYC41" s="150" t="s">
        <v>196</v>
      </c>
      <c r="UYD41" s="147"/>
      <c r="UYE41" s="159"/>
      <c r="UYF41" s="160"/>
      <c r="UYK41" s="150" t="s">
        <v>196</v>
      </c>
      <c r="UYL41" s="147"/>
      <c r="UYM41" s="159"/>
      <c r="UYN41" s="160"/>
      <c r="UYS41" s="150" t="s">
        <v>196</v>
      </c>
      <c r="UYT41" s="147"/>
      <c r="UYU41" s="159"/>
      <c r="UYV41" s="160"/>
      <c r="UZA41" s="150" t="s">
        <v>196</v>
      </c>
      <c r="UZB41" s="147"/>
      <c r="UZC41" s="159"/>
      <c r="UZD41" s="160"/>
      <c r="UZI41" s="150" t="s">
        <v>196</v>
      </c>
      <c r="UZJ41" s="147"/>
      <c r="UZK41" s="159"/>
      <c r="UZL41" s="160"/>
      <c r="UZQ41" s="150" t="s">
        <v>196</v>
      </c>
      <c r="UZR41" s="147"/>
      <c r="UZS41" s="159"/>
      <c r="UZT41" s="160"/>
      <c r="UZY41" s="150" t="s">
        <v>196</v>
      </c>
      <c r="UZZ41" s="147"/>
      <c r="VAA41" s="159"/>
      <c r="VAB41" s="160"/>
      <c r="VAG41" s="150" t="s">
        <v>196</v>
      </c>
      <c r="VAH41" s="147"/>
      <c r="VAI41" s="159"/>
      <c r="VAJ41" s="160"/>
      <c r="VAO41" s="150" t="s">
        <v>196</v>
      </c>
      <c r="VAP41" s="147"/>
      <c r="VAQ41" s="159"/>
      <c r="VAR41" s="160"/>
      <c r="VAW41" s="150" t="s">
        <v>196</v>
      </c>
      <c r="VAX41" s="147"/>
      <c r="VAY41" s="159"/>
      <c r="VAZ41" s="160"/>
      <c r="VBE41" s="150" t="s">
        <v>196</v>
      </c>
      <c r="VBF41" s="147"/>
      <c r="VBG41" s="159"/>
      <c r="VBH41" s="160"/>
      <c r="VBM41" s="150" t="s">
        <v>196</v>
      </c>
      <c r="VBN41" s="147"/>
      <c r="VBO41" s="159"/>
      <c r="VBP41" s="160"/>
      <c r="VBU41" s="150" t="s">
        <v>196</v>
      </c>
      <c r="VBV41" s="147"/>
      <c r="VBW41" s="159"/>
      <c r="VBX41" s="160"/>
      <c r="VCC41" s="150" t="s">
        <v>196</v>
      </c>
      <c r="VCD41" s="147"/>
      <c r="VCE41" s="159"/>
      <c r="VCF41" s="160"/>
      <c r="VCK41" s="150" t="s">
        <v>196</v>
      </c>
      <c r="VCL41" s="147"/>
      <c r="VCM41" s="159"/>
      <c r="VCN41" s="160"/>
      <c r="VCS41" s="150" t="s">
        <v>196</v>
      </c>
      <c r="VCT41" s="147"/>
      <c r="VCU41" s="159"/>
      <c r="VCV41" s="160"/>
      <c r="VDA41" s="150" t="s">
        <v>196</v>
      </c>
      <c r="VDB41" s="147"/>
      <c r="VDC41" s="159"/>
      <c r="VDD41" s="160"/>
      <c r="VDI41" s="150" t="s">
        <v>196</v>
      </c>
      <c r="VDJ41" s="147"/>
      <c r="VDK41" s="159"/>
      <c r="VDL41" s="160"/>
      <c r="VDQ41" s="150" t="s">
        <v>196</v>
      </c>
      <c r="VDR41" s="147"/>
      <c r="VDS41" s="159"/>
      <c r="VDT41" s="160"/>
      <c r="VDY41" s="150" t="s">
        <v>196</v>
      </c>
      <c r="VDZ41" s="147"/>
      <c r="VEA41" s="159"/>
      <c r="VEB41" s="160"/>
      <c r="VEG41" s="150" t="s">
        <v>196</v>
      </c>
      <c r="VEH41" s="147"/>
      <c r="VEI41" s="159"/>
      <c r="VEJ41" s="160"/>
      <c r="VEO41" s="150" t="s">
        <v>196</v>
      </c>
      <c r="VEP41" s="147"/>
      <c r="VEQ41" s="159"/>
      <c r="VER41" s="160"/>
      <c r="VEW41" s="150" t="s">
        <v>196</v>
      </c>
      <c r="VEX41" s="147"/>
      <c r="VEY41" s="159"/>
      <c r="VEZ41" s="160"/>
      <c r="VFE41" s="150" t="s">
        <v>196</v>
      </c>
      <c r="VFF41" s="147"/>
      <c r="VFG41" s="159"/>
      <c r="VFH41" s="160"/>
      <c r="VFM41" s="150" t="s">
        <v>196</v>
      </c>
      <c r="VFN41" s="147"/>
      <c r="VFO41" s="159"/>
      <c r="VFP41" s="160"/>
      <c r="VFU41" s="150" t="s">
        <v>196</v>
      </c>
      <c r="VFV41" s="147"/>
      <c r="VFW41" s="159"/>
      <c r="VFX41" s="160"/>
      <c r="VGC41" s="150" t="s">
        <v>196</v>
      </c>
      <c r="VGD41" s="147"/>
      <c r="VGE41" s="159"/>
      <c r="VGF41" s="160"/>
      <c r="VGK41" s="150" t="s">
        <v>196</v>
      </c>
      <c r="VGL41" s="147"/>
      <c r="VGM41" s="159"/>
      <c r="VGN41" s="160"/>
      <c r="VGS41" s="150" t="s">
        <v>196</v>
      </c>
      <c r="VGT41" s="147"/>
      <c r="VGU41" s="159"/>
      <c r="VGV41" s="160"/>
      <c r="VHA41" s="150" t="s">
        <v>196</v>
      </c>
      <c r="VHB41" s="147"/>
      <c r="VHC41" s="159"/>
      <c r="VHD41" s="160"/>
      <c r="VHI41" s="150" t="s">
        <v>196</v>
      </c>
      <c r="VHJ41" s="147"/>
      <c r="VHK41" s="159"/>
      <c r="VHL41" s="160"/>
      <c r="VHQ41" s="150" t="s">
        <v>196</v>
      </c>
      <c r="VHR41" s="147"/>
      <c r="VHS41" s="159"/>
      <c r="VHT41" s="160"/>
      <c r="VHY41" s="150" t="s">
        <v>196</v>
      </c>
      <c r="VHZ41" s="147"/>
      <c r="VIA41" s="159"/>
      <c r="VIB41" s="160"/>
      <c r="VIG41" s="150" t="s">
        <v>196</v>
      </c>
      <c r="VIH41" s="147"/>
      <c r="VII41" s="159"/>
      <c r="VIJ41" s="160"/>
      <c r="VIO41" s="150" t="s">
        <v>196</v>
      </c>
      <c r="VIP41" s="147"/>
      <c r="VIQ41" s="159"/>
      <c r="VIR41" s="160"/>
      <c r="VIW41" s="150" t="s">
        <v>196</v>
      </c>
      <c r="VIX41" s="147"/>
      <c r="VIY41" s="159"/>
      <c r="VIZ41" s="160"/>
      <c r="VJE41" s="150" t="s">
        <v>196</v>
      </c>
      <c r="VJF41" s="147"/>
      <c r="VJG41" s="159"/>
      <c r="VJH41" s="160"/>
      <c r="VJM41" s="150" t="s">
        <v>196</v>
      </c>
      <c r="VJN41" s="147"/>
      <c r="VJO41" s="159"/>
      <c r="VJP41" s="160"/>
      <c r="VJU41" s="150" t="s">
        <v>196</v>
      </c>
      <c r="VJV41" s="147"/>
      <c r="VJW41" s="159"/>
      <c r="VJX41" s="160"/>
      <c r="VKC41" s="150" t="s">
        <v>196</v>
      </c>
      <c r="VKD41" s="147"/>
      <c r="VKE41" s="159"/>
      <c r="VKF41" s="160"/>
      <c r="VKK41" s="150" t="s">
        <v>196</v>
      </c>
      <c r="VKL41" s="147"/>
      <c r="VKM41" s="159"/>
      <c r="VKN41" s="160"/>
      <c r="VKS41" s="150" t="s">
        <v>196</v>
      </c>
      <c r="VKT41" s="147"/>
      <c r="VKU41" s="159"/>
      <c r="VKV41" s="160"/>
      <c r="VLA41" s="150" t="s">
        <v>196</v>
      </c>
      <c r="VLB41" s="147"/>
      <c r="VLC41" s="159"/>
      <c r="VLD41" s="160"/>
      <c r="VLI41" s="150" t="s">
        <v>196</v>
      </c>
      <c r="VLJ41" s="147"/>
      <c r="VLK41" s="159"/>
      <c r="VLL41" s="160"/>
      <c r="VLQ41" s="150" t="s">
        <v>196</v>
      </c>
      <c r="VLR41" s="147"/>
      <c r="VLS41" s="159"/>
      <c r="VLT41" s="160"/>
      <c r="VLY41" s="150" t="s">
        <v>196</v>
      </c>
      <c r="VLZ41" s="147"/>
      <c r="VMA41" s="159"/>
      <c r="VMB41" s="160"/>
      <c r="VMG41" s="150" t="s">
        <v>196</v>
      </c>
      <c r="VMH41" s="147"/>
      <c r="VMI41" s="159"/>
      <c r="VMJ41" s="160"/>
      <c r="VMO41" s="150" t="s">
        <v>196</v>
      </c>
      <c r="VMP41" s="147"/>
      <c r="VMQ41" s="159"/>
      <c r="VMR41" s="160"/>
      <c r="VMW41" s="150" t="s">
        <v>196</v>
      </c>
      <c r="VMX41" s="147"/>
      <c r="VMY41" s="159"/>
      <c r="VMZ41" s="160"/>
      <c r="VNE41" s="150" t="s">
        <v>196</v>
      </c>
      <c r="VNF41" s="147"/>
      <c r="VNG41" s="159"/>
      <c r="VNH41" s="160"/>
      <c r="VNM41" s="150" t="s">
        <v>196</v>
      </c>
      <c r="VNN41" s="147"/>
      <c r="VNO41" s="159"/>
      <c r="VNP41" s="160"/>
      <c r="VNU41" s="150" t="s">
        <v>196</v>
      </c>
      <c r="VNV41" s="147"/>
      <c r="VNW41" s="159"/>
      <c r="VNX41" s="160"/>
      <c r="VOC41" s="150" t="s">
        <v>196</v>
      </c>
      <c r="VOD41" s="147"/>
      <c r="VOE41" s="159"/>
      <c r="VOF41" s="160"/>
      <c r="VOK41" s="150" t="s">
        <v>196</v>
      </c>
      <c r="VOL41" s="147"/>
      <c r="VOM41" s="159"/>
      <c r="VON41" s="160"/>
      <c r="VOS41" s="150" t="s">
        <v>196</v>
      </c>
      <c r="VOT41" s="147"/>
      <c r="VOU41" s="159"/>
      <c r="VOV41" s="160"/>
      <c r="VPA41" s="150" t="s">
        <v>196</v>
      </c>
      <c r="VPB41" s="147"/>
      <c r="VPC41" s="159"/>
      <c r="VPD41" s="160"/>
      <c r="VPI41" s="150" t="s">
        <v>196</v>
      </c>
      <c r="VPJ41" s="147"/>
      <c r="VPK41" s="159"/>
      <c r="VPL41" s="160"/>
      <c r="VPQ41" s="150" t="s">
        <v>196</v>
      </c>
      <c r="VPR41" s="147"/>
      <c r="VPS41" s="159"/>
      <c r="VPT41" s="160"/>
      <c r="VPY41" s="150" t="s">
        <v>196</v>
      </c>
      <c r="VPZ41" s="147"/>
      <c r="VQA41" s="159"/>
      <c r="VQB41" s="160"/>
      <c r="VQG41" s="150" t="s">
        <v>196</v>
      </c>
      <c r="VQH41" s="147"/>
      <c r="VQI41" s="159"/>
      <c r="VQJ41" s="160"/>
      <c r="VQO41" s="150" t="s">
        <v>196</v>
      </c>
      <c r="VQP41" s="147"/>
      <c r="VQQ41" s="159"/>
      <c r="VQR41" s="160"/>
      <c r="VQW41" s="150" t="s">
        <v>196</v>
      </c>
      <c r="VQX41" s="147"/>
      <c r="VQY41" s="159"/>
      <c r="VQZ41" s="160"/>
      <c r="VRE41" s="150" t="s">
        <v>196</v>
      </c>
      <c r="VRF41" s="147"/>
      <c r="VRG41" s="159"/>
      <c r="VRH41" s="160"/>
      <c r="VRM41" s="150" t="s">
        <v>196</v>
      </c>
      <c r="VRN41" s="147"/>
      <c r="VRO41" s="159"/>
      <c r="VRP41" s="160"/>
      <c r="VRU41" s="150" t="s">
        <v>196</v>
      </c>
      <c r="VRV41" s="147"/>
      <c r="VRW41" s="159"/>
      <c r="VRX41" s="160"/>
      <c r="VSC41" s="150" t="s">
        <v>196</v>
      </c>
      <c r="VSD41" s="147"/>
      <c r="VSE41" s="159"/>
      <c r="VSF41" s="160"/>
      <c r="VSK41" s="150" t="s">
        <v>196</v>
      </c>
      <c r="VSL41" s="147"/>
      <c r="VSM41" s="159"/>
      <c r="VSN41" s="160"/>
      <c r="VSS41" s="150" t="s">
        <v>196</v>
      </c>
      <c r="VST41" s="147"/>
      <c r="VSU41" s="159"/>
      <c r="VSV41" s="160"/>
      <c r="VTA41" s="150" t="s">
        <v>196</v>
      </c>
      <c r="VTB41" s="147"/>
      <c r="VTC41" s="159"/>
      <c r="VTD41" s="160"/>
      <c r="VTI41" s="150" t="s">
        <v>196</v>
      </c>
      <c r="VTJ41" s="147"/>
      <c r="VTK41" s="159"/>
      <c r="VTL41" s="160"/>
      <c r="VTQ41" s="150" t="s">
        <v>196</v>
      </c>
      <c r="VTR41" s="147"/>
      <c r="VTS41" s="159"/>
      <c r="VTT41" s="160"/>
      <c r="VTY41" s="150" t="s">
        <v>196</v>
      </c>
      <c r="VTZ41" s="147"/>
      <c r="VUA41" s="159"/>
      <c r="VUB41" s="160"/>
      <c r="VUG41" s="150" t="s">
        <v>196</v>
      </c>
      <c r="VUH41" s="147"/>
      <c r="VUI41" s="159"/>
      <c r="VUJ41" s="160"/>
      <c r="VUO41" s="150" t="s">
        <v>196</v>
      </c>
      <c r="VUP41" s="147"/>
      <c r="VUQ41" s="159"/>
      <c r="VUR41" s="160"/>
      <c r="VUW41" s="150" t="s">
        <v>196</v>
      </c>
      <c r="VUX41" s="147"/>
      <c r="VUY41" s="159"/>
      <c r="VUZ41" s="160"/>
      <c r="VVE41" s="150" t="s">
        <v>196</v>
      </c>
      <c r="VVF41" s="147"/>
      <c r="VVG41" s="159"/>
      <c r="VVH41" s="160"/>
      <c r="VVM41" s="150" t="s">
        <v>196</v>
      </c>
      <c r="VVN41" s="147"/>
      <c r="VVO41" s="159"/>
      <c r="VVP41" s="160"/>
      <c r="VVU41" s="150" t="s">
        <v>196</v>
      </c>
      <c r="VVV41" s="147"/>
      <c r="VVW41" s="159"/>
      <c r="VVX41" s="160"/>
      <c r="VWC41" s="150" t="s">
        <v>196</v>
      </c>
      <c r="VWD41" s="147"/>
      <c r="VWE41" s="159"/>
      <c r="VWF41" s="160"/>
      <c r="VWK41" s="150" t="s">
        <v>196</v>
      </c>
      <c r="VWL41" s="147"/>
      <c r="VWM41" s="159"/>
      <c r="VWN41" s="160"/>
      <c r="VWS41" s="150" t="s">
        <v>196</v>
      </c>
      <c r="VWT41" s="147"/>
      <c r="VWU41" s="159"/>
      <c r="VWV41" s="160"/>
      <c r="VXA41" s="150" t="s">
        <v>196</v>
      </c>
      <c r="VXB41" s="147"/>
      <c r="VXC41" s="159"/>
      <c r="VXD41" s="160"/>
      <c r="VXI41" s="150" t="s">
        <v>196</v>
      </c>
      <c r="VXJ41" s="147"/>
      <c r="VXK41" s="159"/>
      <c r="VXL41" s="160"/>
      <c r="VXQ41" s="150" t="s">
        <v>196</v>
      </c>
      <c r="VXR41" s="147"/>
      <c r="VXS41" s="159"/>
      <c r="VXT41" s="160"/>
      <c r="VXY41" s="150" t="s">
        <v>196</v>
      </c>
      <c r="VXZ41" s="147"/>
      <c r="VYA41" s="159"/>
      <c r="VYB41" s="160"/>
      <c r="VYG41" s="150" t="s">
        <v>196</v>
      </c>
      <c r="VYH41" s="147"/>
      <c r="VYI41" s="159"/>
      <c r="VYJ41" s="160"/>
      <c r="VYO41" s="150" t="s">
        <v>196</v>
      </c>
      <c r="VYP41" s="147"/>
      <c r="VYQ41" s="159"/>
      <c r="VYR41" s="160"/>
      <c r="VYW41" s="150" t="s">
        <v>196</v>
      </c>
      <c r="VYX41" s="147"/>
      <c r="VYY41" s="159"/>
      <c r="VYZ41" s="160"/>
      <c r="VZE41" s="150" t="s">
        <v>196</v>
      </c>
      <c r="VZF41" s="147"/>
      <c r="VZG41" s="159"/>
      <c r="VZH41" s="160"/>
      <c r="VZM41" s="150" t="s">
        <v>196</v>
      </c>
      <c r="VZN41" s="147"/>
      <c r="VZO41" s="159"/>
      <c r="VZP41" s="160"/>
      <c r="VZU41" s="150" t="s">
        <v>196</v>
      </c>
      <c r="VZV41" s="147"/>
      <c r="VZW41" s="159"/>
      <c r="VZX41" s="160"/>
      <c r="WAC41" s="150" t="s">
        <v>196</v>
      </c>
      <c r="WAD41" s="147"/>
      <c r="WAE41" s="159"/>
      <c r="WAF41" s="160"/>
      <c r="WAK41" s="150" t="s">
        <v>196</v>
      </c>
      <c r="WAL41" s="147"/>
      <c r="WAM41" s="159"/>
      <c r="WAN41" s="160"/>
      <c r="WAS41" s="150" t="s">
        <v>196</v>
      </c>
      <c r="WAT41" s="147"/>
      <c r="WAU41" s="159"/>
      <c r="WAV41" s="160"/>
      <c r="WBA41" s="150" t="s">
        <v>196</v>
      </c>
      <c r="WBB41" s="147"/>
      <c r="WBC41" s="159"/>
      <c r="WBD41" s="160"/>
      <c r="WBI41" s="150" t="s">
        <v>196</v>
      </c>
      <c r="WBJ41" s="147"/>
      <c r="WBK41" s="159"/>
      <c r="WBL41" s="160"/>
      <c r="WBQ41" s="150" t="s">
        <v>196</v>
      </c>
      <c r="WBR41" s="147"/>
      <c r="WBS41" s="159"/>
      <c r="WBT41" s="160"/>
      <c r="WBY41" s="150" t="s">
        <v>196</v>
      </c>
      <c r="WBZ41" s="147"/>
      <c r="WCA41" s="159"/>
      <c r="WCB41" s="160"/>
      <c r="WCG41" s="150" t="s">
        <v>196</v>
      </c>
      <c r="WCH41" s="147"/>
      <c r="WCI41" s="159"/>
      <c r="WCJ41" s="160"/>
      <c r="WCO41" s="150" t="s">
        <v>196</v>
      </c>
      <c r="WCP41" s="147"/>
      <c r="WCQ41" s="159"/>
      <c r="WCR41" s="160"/>
      <c r="WCW41" s="150" t="s">
        <v>196</v>
      </c>
      <c r="WCX41" s="147"/>
      <c r="WCY41" s="159"/>
      <c r="WCZ41" s="160"/>
      <c r="WDE41" s="150" t="s">
        <v>196</v>
      </c>
      <c r="WDF41" s="147"/>
      <c r="WDG41" s="159"/>
      <c r="WDH41" s="160"/>
      <c r="WDM41" s="150" t="s">
        <v>196</v>
      </c>
      <c r="WDN41" s="147"/>
      <c r="WDO41" s="159"/>
      <c r="WDP41" s="160"/>
      <c r="WDU41" s="150" t="s">
        <v>196</v>
      </c>
      <c r="WDV41" s="147"/>
      <c r="WDW41" s="159"/>
      <c r="WDX41" s="160"/>
      <c r="WEC41" s="150" t="s">
        <v>196</v>
      </c>
      <c r="WED41" s="147"/>
      <c r="WEE41" s="159"/>
      <c r="WEF41" s="160"/>
      <c r="WEK41" s="150" t="s">
        <v>196</v>
      </c>
      <c r="WEL41" s="147"/>
      <c r="WEM41" s="159"/>
      <c r="WEN41" s="160"/>
      <c r="WES41" s="150" t="s">
        <v>196</v>
      </c>
      <c r="WET41" s="147"/>
      <c r="WEU41" s="159"/>
      <c r="WEV41" s="160"/>
      <c r="WFA41" s="150" t="s">
        <v>196</v>
      </c>
      <c r="WFB41" s="147"/>
      <c r="WFC41" s="159"/>
      <c r="WFD41" s="160"/>
      <c r="WFI41" s="150" t="s">
        <v>196</v>
      </c>
      <c r="WFJ41" s="147"/>
      <c r="WFK41" s="159"/>
      <c r="WFL41" s="160"/>
      <c r="WFQ41" s="150" t="s">
        <v>196</v>
      </c>
      <c r="WFR41" s="147"/>
      <c r="WFS41" s="159"/>
      <c r="WFT41" s="160"/>
      <c r="WFY41" s="150" t="s">
        <v>196</v>
      </c>
      <c r="WFZ41" s="147"/>
      <c r="WGA41" s="159"/>
      <c r="WGB41" s="160"/>
      <c r="WGG41" s="150" t="s">
        <v>196</v>
      </c>
      <c r="WGH41" s="147"/>
      <c r="WGI41" s="159"/>
      <c r="WGJ41" s="160"/>
      <c r="WGO41" s="150" t="s">
        <v>196</v>
      </c>
      <c r="WGP41" s="147"/>
      <c r="WGQ41" s="159"/>
      <c r="WGR41" s="160"/>
      <c r="WGW41" s="150" t="s">
        <v>196</v>
      </c>
      <c r="WGX41" s="147"/>
      <c r="WGY41" s="159"/>
      <c r="WGZ41" s="160"/>
      <c r="WHE41" s="150" t="s">
        <v>196</v>
      </c>
      <c r="WHF41" s="147"/>
      <c r="WHG41" s="159"/>
      <c r="WHH41" s="160"/>
      <c r="WHM41" s="150" t="s">
        <v>196</v>
      </c>
      <c r="WHN41" s="147"/>
      <c r="WHO41" s="159"/>
      <c r="WHP41" s="160"/>
      <c r="WHU41" s="150" t="s">
        <v>196</v>
      </c>
      <c r="WHV41" s="147"/>
      <c r="WHW41" s="159"/>
      <c r="WHX41" s="160"/>
      <c r="WIC41" s="150" t="s">
        <v>196</v>
      </c>
      <c r="WID41" s="147"/>
      <c r="WIE41" s="159"/>
      <c r="WIF41" s="160"/>
      <c r="WIK41" s="150" t="s">
        <v>196</v>
      </c>
      <c r="WIL41" s="147"/>
      <c r="WIM41" s="159"/>
      <c r="WIN41" s="160"/>
      <c r="WIS41" s="150" t="s">
        <v>196</v>
      </c>
      <c r="WIT41" s="147"/>
      <c r="WIU41" s="159"/>
      <c r="WIV41" s="160"/>
      <c r="WJA41" s="150" t="s">
        <v>196</v>
      </c>
      <c r="WJB41" s="147"/>
      <c r="WJC41" s="159"/>
      <c r="WJD41" s="160"/>
      <c r="WJI41" s="150" t="s">
        <v>196</v>
      </c>
      <c r="WJJ41" s="147"/>
      <c r="WJK41" s="159"/>
      <c r="WJL41" s="160"/>
      <c r="WJQ41" s="150" t="s">
        <v>196</v>
      </c>
      <c r="WJR41" s="147"/>
      <c r="WJS41" s="159"/>
      <c r="WJT41" s="160"/>
      <c r="WJY41" s="150" t="s">
        <v>196</v>
      </c>
      <c r="WJZ41" s="147"/>
      <c r="WKA41" s="159"/>
      <c r="WKB41" s="160"/>
      <c r="WKG41" s="150" t="s">
        <v>196</v>
      </c>
      <c r="WKH41" s="147"/>
      <c r="WKI41" s="159"/>
      <c r="WKJ41" s="160"/>
      <c r="WKO41" s="150" t="s">
        <v>196</v>
      </c>
      <c r="WKP41" s="147"/>
      <c r="WKQ41" s="159"/>
      <c r="WKR41" s="160"/>
      <c r="WKW41" s="150" t="s">
        <v>196</v>
      </c>
      <c r="WKX41" s="147"/>
      <c r="WKY41" s="159"/>
      <c r="WKZ41" s="160"/>
      <c r="WLE41" s="150" t="s">
        <v>196</v>
      </c>
      <c r="WLF41" s="147"/>
      <c r="WLG41" s="159"/>
      <c r="WLH41" s="160"/>
      <c r="WLM41" s="150" t="s">
        <v>196</v>
      </c>
      <c r="WLN41" s="147"/>
      <c r="WLO41" s="159"/>
      <c r="WLP41" s="160"/>
      <c r="WLU41" s="150" t="s">
        <v>196</v>
      </c>
      <c r="WLV41" s="147"/>
      <c r="WLW41" s="159"/>
      <c r="WLX41" s="160"/>
      <c r="WMC41" s="150" t="s">
        <v>196</v>
      </c>
      <c r="WMD41" s="147"/>
      <c r="WME41" s="159"/>
      <c r="WMF41" s="160"/>
      <c r="WMK41" s="150" t="s">
        <v>196</v>
      </c>
      <c r="WML41" s="147"/>
      <c r="WMM41" s="159"/>
      <c r="WMN41" s="160"/>
      <c r="WMS41" s="150" t="s">
        <v>196</v>
      </c>
      <c r="WMT41" s="147"/>
      <c r="WMU41" s="159"/>
      <c r="WMV41" s="160"/>
      <c r="WNA41" s="150" t="s">
        <v>196</v>
      </c>
      <c r="WNB41" s="147"/>
      <c r="WNC41" s="159"/>
      <c r="WND41" s="160"/>
      <c r="WNI41" s="150" t="s">
        <v>196</v>
      </c>
      <c r="WNJ41" s="147"/>
      <c r="WNK41" s="159"/>
      <c r="WNL41" s="160"/>
      <c r="WNQ41" s="150" t="s">
        <v>196</v>
      </c>
      <c r="WNR41" s="147"/>
      <c r="WNS41" s="159"/>
      <c r="WNT41" s="160"/>
      <c r="WNY41" s="150" t="s">
        <v>196</v>
      </c>
      <c r="WNZ41" s="147"/>
      <c r="WOA41" s="159"/>
      <c r="WOB41" s="160"/>
      <c r="WOG41" s="150" t="s">
        <v>196</v>
      </c>
      <c r="WOH41" s="147"/>
      <c r="WOI41" s="159"/>
      <c r="WOJ41" s="160"/>
      <c r="WOO41" s="150" t="s">
        <v>196</v>
      </c>
      <c r="WOP41" s="147"/>
      <c r="WOQ41" s="159"/>
      <c r="WOR41" s="160"/>
      <c r="WOW41" s="150" t="s">
        <v>196</v>
      </c>
      <c r="WOX41" s="147"/>
      <c r="WOY41" s="159"/>
      <c r="WOZ41" s="160"/>
      <c r="WPE41" s="150" t="s">
        <v>196</v>
      </c>
      <c r="WPF41" s="147"/>
      <c r="WPG41" s="159"/>
      <c r="WPH41" s="160"/>
      <c r="WPM41" s="150" t="s">
        <v>196</v>
      </c>
      <c r="WPN41" s="147"/>
      <c r="WPO41" s="159"/>
      <c r="WPP41" s="160"/>
      <c r="WPU41" s="150" t="s">
        <v>196</v>
      </c>
      <c r="WPV41" s="147"/>
      <c r="WPW41" s="159"/>
      <c r="WPX41" s="160"/>
      <c r="WQC41" s="150" t="s">
        <v>196</v>
      </c>
      <c r="WQD41" s="147"/>
      <c r="WQE41" s="159"/>
      <c r="WQF41" s="160"/>
      <c r="WQK41" s="150" t="s">
        <v>196</v>
      </c>
      <c r="WQL41" s="147"/>
      <c r="WQM41" s="159"/>
      <c r="WQN41" s="160"/>
      <c r="WQS41" s="150" t="s">
        <v>196</v>
      </c>
      <c r="WQT41" s="147"/>
      <c r="WQU41" s="159"/>
      <c r="WQV41" s="160"/>
      <c r="WRA41" s="150" t="s">
        <v>196</v>
      </c>
      <c r="WRB41" s="147"/>
      <c r="WRC41" s="159"/>
      <c r="WRD41" s="160"/>
      <c r="WRI41" s="150" t="s">
        <v>196</v>
      </c>
      <c r="WRJ41" s="147"/>
      <c r="WRK41" s="159"/>
      <c r="WRL41" s="160"/>
      <c r="WRQ41" s="150" t="s">
        <v>196</v>
      </c>
      <c r="WRR41" s="147"/>
      <c r="WRS41" s="159"/>
      <c r="WRT41" s="160"/>
      <c r="WRY41" s="150" t="s">
        <v>196</v>
      </c>
      <c r="WRZ41" s="147"/>
      <c r="WSA41" s="159"/>
      <c r="WSB41" s="160"/>
      <c r="WSG41" s="150" t="s">
        <v>196</v>
      </c>
      <c r="WSH41" s="147"/>
      <c r="WSI41" s="159"/>
      <c r="WSJ41" s="160"/>
      <c r="WSO41" s="150" t="s">
        <v>196</v>
      </c>
      <c r="WSP41" s="147"/>
      <c r="WSQ41" s="159"/>
      <c r="WSR41" s="160"/>
      <c r="WSW41" s="150" t="s">
        <v>196</v>
      </c>
      <c r="WSX41" s="147"/>
      <c r="WSY41" s="159"/>
      <c r="WSZ41" s="160"/>
      <c r="WTE41" s="150" t="s">
        <v>196</v>
      </c>
      <c r="WTF41" s="147"/>
      <c r="WTG41" s="159"/>
      <c r="WTH41" s="160"/>
      <c r="WTM41" s="150" t="s">
        <v>196</v>
      </c>
      <c r="WTN41" s="147"/>
      <c r="WTO41" s="159"/>
      <c r="WTP41" s="160"/>
      <c r="WTU41" s="150" t="s">
        <v>196</v>
      </c>
      <c r="WTV41" s="147"/>
      <c r="WTW41" s="159"/>
      <c r="WTX41" s="160"/>
      <c r="WUC41" s="150" t="s">
        <v>196</v>
      </c>
      <c r="WUD41" s="147"/>
      <c r="WUE41" s="159"/>
      <c r="WUF41" s="160"/>
      <c r="WUK41" s="150" t="s">
        <v>196</v>
      </c>
      <c r="WUL41" s="147"/>
      <c r="WUM41" s="159"/>
      <c r="WUN41" s="160"/>
      <c r="WUS41" s="150" t="s">
        <v>196</v>
      </c>
      <c r="WUT41" s="147"/>
      <c r="WUU41" s="159"/>
      <c r="WUV41" s="160"/>
      <c r="WVA41" s="150" t="s">
        <v>196</v>
      </c>
      <c r="WVB41" s="147"/>
      <c r="WVC41" s="159"/>
      <c r="WVD41" s="160"/>
      <c r="WVI41" s="150" t="s">
        <v>196</v>
      </c>
      <c r="WVJ41" s="147"/>
      <c r="WVK41" s="159"/>
      <c r="WVL41" s="160"/>
      <c r="WVQ41" s="150" t="s">
        <v>196</v>
      </c>
      <c r="WVR41" s="147"/>
      <c r="WVS41" s="159"/>
      <c r="WVT41" s="160"/>
      <c r="WVY41" s="150" t="s">
        <v>196</v>
      </c>
      <c r="WVZ41" s="147"/>
      <c r="WWA41" s="159"/>
      <c r="WWB41" s="160"/>
      <c r="WWG41" s="150" t="s">
        <v>196</v>
      </c>
      <c r="WWH41" s="147"/>
      <c r="WWI41" s="159"/>
      <c r="WWJ41" s="160"/>
      <c r="WWO41" s="150" t="s">
        <v>196</v>
      </c>
      <c r="WWP41" s="147"/>
      <c r="WWQ41" s="159"/>
      <c r="WWR41" s="160"/>
      <c r="WWW41" s="150" t="s">
        <v>196</v>
      </c>
      <c r="WWX41" s="147"/>
      <c r="WWY41" s="159"/>
      <c r="WWZ41" s="160"/>
      <c r="WXE41" s="150" t="s">
        <v>196</v>
      </c>
      <c r="WXF41" s="147"/>
      <c r="WXG41" s="159"/>
      <c r="WXH41" s="160"/>
      <c r="WXM41" s="150" t="s">
        <v>196</v>
      </c>
      <c r="WXN41" s="147"/>
      <c r="WXO41" s="159"/>
      <c r="WXP41" s="160"/>
      <c r="WXU41" s="150" t="s">
        <v>196</v>
      </c>
      <c r="WXV41" s="147"/>
      <c r="WXW41" s="159"/>
      <c r="WXX41" s="160"/>
      <c r="WYC41" s="150" t="s">
        <v>196</v>
      </c>
      <c r="WYD41" s="147"/>
      <c r="WYE41" s="159"/>
      <c r="WYF41" s="160"/>
      <c r="WYK41" s="150" t="s">
        <v>196</v>
      </c>
      <c r="WYL41" s="147"/>
      <c r="WYM41" s="159"/>
      <c r="WYN41" s="160"/>
      <c r="WYS41" s="150" t="s">
        <v>196</v>
      </c>
      <c r="WYT41" s="147"/>
      <c r="WYU41" s="159"/>
      <c r="WYV41" s="160"/>
      <c r="WZA41" s="150" t="s">
        <v>196</v>
      </c>
      <c r="WZB41" s="147"/>
      <c r="WZC41" s="159"/>
      <c r="WZD41" s="160"/>
      <c r="WZI41" s="150" t="s">
        <v>196</v>
      </c>
      <c r="WZJ41" s="147"/>
      <c r="WZK41" s="159"/>
      <c r="WZL41" s="160"/>
      <c r="WZQ41" s="150" t="s">
        <v>196</v>
      </c>
      <c r="WZR41" s="147"/>
      <c r="WZS41" s="159"/>
      <c r="WZT41" s="160"/>
      <c r="WZY41" s="150" t="s">
        <v>196</v>
      </c>
      <c r="WZZ41" s="147"/>
      <c r="XAA41" s="159"/>
      <c r="XAB41" s="160"/>
      <c r="XAG41" s="150" t="s">
        <v>196</v>
      </c>
      <c r="XAH41" s="147"/>
      <c r="XAI41" s="159"/>
      <c r="XAJ41" s="160"/>
      <c r="XAO41" s="150" t="s">
        <v>196</v>
      </c>
      <c r="XAP41" s="147"/>
      <c r="XAQ41" s="159"/>
      <c r="XAR41" s="160"/>
      <c r="XAW41" s="150" t="s">
        <v>196</v>
      </c>
      <c r="XAX41" s="147"/>
      <c r="XAY41" s="159"/>
      <c r="XAZ41" s="160"/>
      <c r="XBE41" s="150" t="s">
        <v>196</v>
      </c>
      <c r="XBF41" s="147"/>
      <c r="XBG41" s="159"/>
      <c r="XBH41" s="160"/>
      <c r="XBM41" s="150" t="s">
        <v>196</v>
      </c>
      <c r="XBN41" s="147"/>
      <c r="XBO41" s="159"/>
      <c r="XBP41" s="160"/>
      <c r="XBU41" s="150" t="s">
        <v>196</v>
      </c>
      <c r="XBV41" s="147"/>
      <c r="XBW41" s="159"/>
      <c r="XBX41" s="160"/>
      <c r="XCC41" s="150" t="s">
        <v>196</v>
      </c>
      <c r="XCD41" s="147"/>
      <c r="XCE41" s="159"/>
      <c r="XCF41" s="160"/>
      <c r="XCK41" s="150" t="s">
        <v>196</v>
      </c>
      <c r="XCL41" s="147"/>
      <c r="XCM41" s="159"/>
      <c r="XCN41" s="160"/>
      <c r="XCS41" s="150" t="s">
        <v>196</v>
      </c>
      <c r="XCT41" s="147"/>
      <c r="XCU41" s="159"/>
      <c r="XCV41" s="160"/>
      <c r="XDA41" s="150" t="s">
        <v>196</v>
      </c>
      <c r="XDB41" s="147"/>
      <c r="XDC41" s="159"/>
      <c r="XDD41" s="160"/>
      <c r="XDI41" s="150" t="s">
        <v>196</v>
      </c>
      <c r="XDJ41" s="147"/>
      <c r="XDK41" s="159"/>
      <c r="XDL41" s="160"/>
      <c r="XDQ41" s="150" t="s">
        <v>196</v>
      </c>
      <c r="XDR41" s="147"/>
      <c r="XDS41" s="159"/>
      <c r="XDT41" s="160"/>
      <c r="XDY41" s="150" t="s">
        <v>196</v>
      </c>
      <c r="XDZ41" s="147"/>
      <c r="XEA41" s="159"/>
      <c r="XEB41" s="160"/>
      <c r="XEG41" s="150" t="s">
        <v>196</v>
      </c>
      <c r="XEH41" s="147"/>
      <c r="XEI41" s="159"/>
      <c r="XEJ41" s="160"/>
      <c r="XEO41" s="150" t="s">
        <v>196</v>
      </c>
      <c r="XEP41" s="147"/>
      <c r="XEQ41" s="159"/>
      <c r="XER41" s="160"/>
      <c r="XEW41" s="150" t="s">
        <v>196</v>
      </c>
      <c r="XEX41" s="147"/>
      <c r="XEY41" s="159"/>
      <c r="XEZ41" s="160"/>
    </row>
    <row r="42" spans="1:1020 1025:2044 2049:3068 3073:4092 4097:5116 5121:6140 6145:7164 7169:8188 8193:9212 9217:10236 10241:11260 11265:12284 12289:13308 13313:14332 14337:15356 15361:16380" s="153" customFormat="1">
      <c r="A42" s="150" t="s">
        <v>224</v>
      </c>
      <c r="B42" s="147"/>
      <c r="C42" s="159"/>
      <c r="D42" s="160"/>
      <c r="I42" s="150"/>
      <c r="J42" s="147"/>
      <c r="K42" s="159"/>
      <c r="L42" s="160"/>
      <c r="Q42" s="150" t="s">
        <v>197</v>
      </c>
      <c r="R42" s="147"/>
      <c r="S42" s="159"/>
      <c r="T42" s="160"/>
      <c r="Y42" s="150" t="s">
        <v>197</v>
      </c>
      <c r="Z42" s="147"/>
      <c r="AA42" s="159"/>
      <c r="AB42" s="160"/>
      <c r="AG42" s="150" t="s">
        <v>197</v>
      </c>
      <c r="AH42" s="147"/>
      <c r="AI42" s="159"/>
      <c r="AJ42" s="160"/>
      <c r="AO42" s="150" t="s">
        <v>197</v>
      </c>
      <c r="AP42" s="147"/>
      <c r="AQ42" s="159"/>
      <c r="AR42" s="160"/>
      <c r="AW42" s="150" t="s">
        <v>197</v>
      </c>
      <c r="AX42" s="147"/>
      <c r="AY42" s="159"/>
      <c r="AZ42" s="160"/>
      <c r="BE42" s="150" t="s">
        <v>197</v>
      </c>
      <c r="BF42" s="147"/>
      <c r="BG42" s="159"/>
      <c r="BH42" s="160"/>
      <c r="BM42" s="150" t="s">
        <v>197</v>
      </c>
      <c r="BN42" s="147"/>
      <c r="BO42" s="159"/>
      <c r="BP42" s="160"/>
      <c r="BU42" s="150" t="s">
        <v>197</v>
      </c>
      <c r="BV42" s="147"/>
      <c r="BW42" s="159"/>
      <c r="BX42" s="160"/>
      <c r="CC42" s="150" t="s">
        <v>197</v>
      </c>
      <c r="CD42" s="147"/>
      <c r="CE42" s="159"/>
      <c r="CF42" s="160"/>
      <c r="CK42" s="150" t="s">
        <v>197</v>
      </c>
      <c r="CL42" s="147"/>
      <c r="CM42" s="159"/>
      <c r="CN42" s="160"/>
      <c r="CS42" s="150" t="s">
        <v>197</v>
      </c>
      <c r="CT42" s="147"/>
      <c r="CU42" s="159"/>
      <c r="CV42" s="160"/>
      <c r="DA42" s="150" t="s">
        <v>197</v>
      </c>
      <c r="DB42" s="147"/>
      <c r="DC42" s="159"/>
      <c r="DD42" s="160"/>
      <c r="DI42" s="150" t="s">
        <v>197</v>
      </c>
      <c r="DJ42" s="147"/>
      <c r="DK42" s="159"/>
      <c r="DL42" s="160"/>
      <c r="DQ42" s="150" t="s">
        <v>197</v>
      </c>
      <c r="DR42" s="147"/>
      <c r="DS42" s="159"/>
      <c r="DT42" s="160"/>
      <c r="DY42" s="150" t="s">
        <v>197</v>
      </c>
      <c r="DZ42" s="147"/>
      <c r="EA42" s="159"/>
      <c r="EB42" s="160"/>
      <c r="EG42" s="150" t="s">
        <v>197</v>
      </c>
      <c r="EH42" s="147"/>
      <c r="EI42" s="159"/>
      <c r="EJ42" s="160"/>
      <c r="EO42" s="150" t="s">
        <v>197</v>
      </c>
      <c r="EP42" s="147"/>
      <c r="EQ42" s="159"/>
      <c r="ER42" s="160"/>
      <c r="EW42" s="150" t="s">
        <v>197</v>
      </c>
      <c r="EX42" s="147"/>
      <c r="EY42" s="159"/>
      <c r="EZ42" s="160"/>
      <c r="FE42" s="150" t="s">
        <v>197</v>
      </c>
      <c r="FF42" s="147"/>
      <c r="FG42" s="159"/>
      <c r="FH42" s="160"/>
      <c r="FM42" s="150" t="s">
        <v>197</v>
      </c>
      <c r="FN42" s="147"/>
      <c r="FO42" s="159"/>
      <c r="FP42" s="160"/>
      <c r="FU42" s="150" t="s">
        <v>197</v>
      </c>
      <c r="FV42" s="147"/>
      <c r="FW42" s="159"/>
      <c r="FX42" s="160"/>
      <c r="GC42" s="150" t="s">
        <v>197</v>
      </c>
      <c r="GD42" s="147"/>
      <c r="GE42" s="159"/>
      <c r="GF42" s="160"/>
      <c r="GK42" s="150" t="s">
        <v>197</v>
      </c>
      <c r="GL42" s="147"/>
      <c r="GM42" s="159"/>
      <c r="GN42" s="160"/>
      <c r="GS42" s="150" t="s">
        <v>197</v>
      </c>
      <c r="GT42" s="147"/>
      <c r="GU42" s="159"/>
      <c r="GV42" s="160"/>
      <c r="HA42" s="150" t="s">
        <v>197</v>
      </c>
      <c r="HB42" s="147"/>
      <c r="HC42" s="159"/>
      <c r="HD42" s="160"/>
      <c r="HI42" s="150" t="s">
        <v>197</v>
      </c>
      <c r="HJ42" s="147"/>
      <c r="HK42" s="159"/>
      <c r="HL42" s="160"/>
      <c r="HQ42" s="150" t="s">
        <v>197</v>
      </c>
      <c r="HR42" s="147"/>
      <c r="HS42" s="159"/>
      <c r="HT42" s="160"/>
      <c r="HY42" s="150" t="s">
        <v>197</v>
      </c>
      <c r="HZ42" s="147"/>
      <c r="IA42" s="159"/>
      <c r="IB42" s="160"/>
      <c r="IG42" s="150" t="s">
        <v>197</v>
      </c>
      <c r="IH42" s="147"/>
      <c r="II42" s="159"/>
      <c r="IJ42" s="160"/>
      <c r="IO42" s="150" t="s">
        <v>197</v>
      </c>
      <c r="IP42" s="147"/>
      <c r="IQ42" s="159"/>
      <c r="IR42" s="160"/>
      <c r="IW42" s="150" t="s">
        <v>197</v>
      </c>
      <c r="IX42" s="147"/>
      <c r="IY42" s="159"/>
      <c r="IZ42" s="160"/>
      <c r="JE42" s="150" t="s">
        <v>197</v>
      </c>
      <c r="JF42" s="147"/>
      <c r="JG42" s="159"/>
      <c r="JH42" s="160"/>
      <c r="JM42" s="150" t="s">
        <v>197</v>
      </c>
      <c r="JN42" s="147"/>
      <c r="JO42" s="159"/>
      <c r="JP42" s="160"/>
      <c r="JU42" s="150" t="s">
        <v>197</v>
      </c>
      <c r="JV42" s="147"/>
      <c r="JW42" s="159"/>
      <c r="JX42" s="160"/>
      <c r="KC42" s="150" t="s">
        <v>197</v>
      </c>
      <c r="KD42" s="147"/>
      <c r="KE42" s="159"/>
      <c r="KF42" s="160"/>
      <c r="KK42" s="150" t="s">
        <v>197</v>
      </c>
      <c r="KL42" s="147"/>
      <c r="KM42" s="159"/>
      <c r="KN42" s="160"/>
      <c r="KS42" s="150" t="s">
        <v>197</v>
      </c>
      <c r="KT42" s="147"/>
      <c r="KU42" s="159"/>
      <c r="KV42" s="160"/>
      <c r="LA42" s="150" t="s">
        <v>197</v>
      </c>
      <c r="LB42" s="147"/>
      <c r="LC42" s="159"/>
      <c r="LD42" s="160"/>
      <c r="LI42" s="150" t="s">
        <v>197</v>
      </c>
      <c r="LJ42" s="147"/>
      <c r="LK42" s="159"/>
      <c r="LL42" s="160"/>
      <c r="LQ42" s="150" t="s">
        <v>197</v>
      </c>
      <c r="LR42" s="147"/>
      <c r="LS42" s="159"/>
      <c r="LT42" s="160"/>
      <c r="LY42" s="150" t="s">
        <v>197</v>
      </c>
      <c r="LZ42" s="147"/>
      <c r="MA42" s="159"/>
      <c r="MB42" s="160"/>
      <c r="MG42" s="150" t="s">
        <v>197</v>
      </c>
      <c r="MH42" s="147"/>
      <c r="MI42" s="159"/>
      <c r="MJ42" s="160"/>
      <c r="MO42" s="150" t="s">
        <v>197</v>
      </c>
      <c r="MP42" s="147"/>
      <c r="MQ42" s="159"/>
      <c r="MR42" s="160"/>
      <c r="MW42" s="150" t="s">
        <v>197</v>
      </c>
      <c r="MX42" s="147"/>
      <c r="MY42" s="159"/>
      <c r="MZ42" s="160"/>
      <c r="NE42" s="150" t="s">
        <v>197</v>
      </c>
      <c r="NF42" s="147"/>
      <c r="NG42" s="159"/>
      <c r="NH42" s="160"/>
      <c r="NM42" s="150" t="s">
        <v>197</v>
      </c>
      <c r="NN42" s="147"/>
      <c r="NO42" s="159"/>
      <c r="NP42" s="160"/>
      <c r="NU42" s="150" t="s">
        <v>197</v>
      </c>
      <c r="NV42" s="147"/>
      <c r="NW42" s="159"/>
      <c r="NX42" s="160"/>
      <c r="OC42" s="150" t="s">
        <v>197</v>
      </c>
      <c r="OD42" s="147"/>
      <c r="OE42" s="159"/>
      <c r="OF42" s="160"/>
      <c r="OK42" s="150" t="s">
        <v>197</v>
      </c>
      <c r="OL42" s="147"/>
      <c r="OM42" s="159"/>
      <c r="ON42" s="160"/>
      <c r="OS42" s="150" t="s">
        <v>197</v>
      </c>
      <c r="OT42" s="147"/>
      <c r="OU42" s="159"/>
      <c r="OV42" s="160"/>
      <c r="PA42" s="150" t="s">
        <v>197</v>
      </c>
      <c r="PB42" s="147"/>
      <c r="PC42" s="159"/>
      <c r="PD42" s="160"/>
      <c r="PI42" s="150" t="s">
        <v>197</v>
      </c>
      <c r="PJ42" s="147"/>
      <c r="PK42" s="159"/>
      <c r="PL42" s="160"/>
      <c r="PQ42" s="150" t="s">
        <v>197</v>
      </c>
      <c r="PR42" s="147"/>
      <c r="PS42" s="159"/>
      <c r="PT42" s="160"/>
      <c r="PY42" s="150" t="s">
        <v>197</v>
      </c>
      <c r="PZ42" s="147"/>
      <c r="QA42" s="159"/>
      <c r="QB42" s="160"/>
      <c r="QG42" s="150" t="s">
        <v>197</v>
      </c>
      <c r="QH42" s="147"/>
      <c r="QI42" s="159"/>
      <c r="QJ42" s="160"/>
      <c r="QO42" s="150" t="s">
        <v>197</v>
      </c>
      <c r="QP42" s="147"/>
      <c r="QQ42" s="159"/>
      <c r="QR42" s="160"/>
      <c r="QW42" s="150" t="s">
        <v>197</v>
      </c>
      <c r="QX42" s="147"/>
      <c r="QY42" s="159"/>
      <c r="QZ42" s="160"/>
      <c r="RE42" s="150" t="s">
        <v>197</v>
      </c>
      <c r="RF42" s="147"/>
      <c r="RG42" s="159"/>
      <c r="RH42" s="160"/>
      <c r="RM42" s="150" t="s">
        <v>197</v>
      </c>
      <c r="RN42" s="147"/>
      <c r="RO42" s="159"/>
      <c r="RP42" s="160"/>
      <c r="RU42" s="150" t="s">
        <v>197</v>
      </c>
      <c r="RV42" s="147"/>
      <c r="RW42" s="159"/>
      <c r="RX42" s="160"/>
      <c r="SC42" s="150" t="s">
        <v>197</v>
      </c>
      <c r="SD42" s="147"/>
      <c r="SE42" s="159"/>
      <c r="SF42" s="160"/>
      <c r="SK42" s="150" t="s">
        <v>197</v>
      </c>
      <c r="SL42" s="147"/>
      <c r="SM42" s="159"/>
      <c r="SN42" s="160"/>
      <c r="SS42" s="150" t="s">
        <v>197</v>
      </c>
      <c r="ST42" s="147"/>
      <c r="SU42" s="159"/>
      <c r="SV42" s="160"/>
      <c r="TA42" s="150" t="s">
        <v>197</v>
      </c>
      <c r="TB42" s="147"/>
      <c r="TC42" s="159"/>
      <c r="TD42" s="160"/>
      <c r="TI42" s="150" t="s">
        <v>197</v>
      </c>
      <c r="TJ42" s="147"/>
      <c r="TK42" s="159"/>
      <c r="TL42" s="160"/>
      <c r="TQ42" s="150" t="s">
        <v>197</v>
      </c>
      <c r="TR42" s="147"/>
      <c r="TS42" s="159"/>
      <c r="TT42" s="160"/>
      <c r="TY42" s="150" t="s">
        <v>197</v>
      </c>
      <c r="TZ42" s="147"/>
      <c r="UA42" s="159"/>
      <c r="UB42" s="160"/>
      <c r="UG42" s="150" t="s">
        <v>197</v>
      </c>
      <c r="UH42" s="147"/>
      <c r="UI42" s="159"/>
      <c r="UJ42" s="160"/>
      <c r="UO42" s="150" t="s">
        <v>197</v>
      </c>
      <c r="UP42" s="147"/>
      <c r="UQ42" s="159"/>
      <c r="UR42" s="160"/>
      <c r="UW42" s="150" t="s">
        <v>197</v>
      </c>
      <c r="UX42" s="147"/>
      <c r="UY42" s="159"/>
      <c r="UZ42" s="160"/>
      <c r="VE42" s="150" t="s">
        <v>197</v>
      </c>
      <c r="VF42" s="147"/>
      <c r="VG42" s="159"/>
      <c r="VH42" s="160"/>
      <c r="VM42" s="150" t="s">
        <v>197</v>
      </c>
      <c r="VN42" s="147"/>
      <c r="VO42" s="159"/>
      <c r="VP42" s="160"/>
      <c r="VU42" s="150" t="s">
        <v>197</v>
      </c>
      <c r="VV42" s="147"/>
      <c r="VW42" s="159"/>
      <c r="VX42" s="160"/>
      <c r="WC42" s="150" t="s">
        <v>197</v>
      </c>
      <c r="WD42" s="147"/>
      <c r="WE42" s="159"/>
      <c r="WF42" s="160"/>
      <c r="WK42" s="150" t="s">
        <v>197</v>
      </c>
      <c r="WL42" s="147"/>
      <c r="WM42" s="159"/>
      <c r="WN42" s="160"/>
      <c r="WS42" s="150" t="s">
        <v>197</v>
      </c>
      <c r="WT42" s="147"/>
      <c r="WU42" s="159"/>
      <c r="WV42" s="160"/>
      <c r="XA42" s="150" t="s">
        <v>197</v>
      </c>
      <c r="XB42" s="147"/>
      <c r="XC42" s="159"/>
      <c r="XD42" s="160"/>
      <c r="XI42" s="150" t="s">
        <v>197</v>
      </c>
      <c r="XJ42" s="147"/>
      <c r="XK42" s="159"/>
      <c r="XL42" s="160"/>
      <c r="XQ42" s="150" t="s">
        <v>197</v>
      </c>
      <c r="XR42" s="147"/>
      <c r="XS42" s="159"/>
      <c r="XT42" s="160"/>
      <c r="XY42" s="150" t="s">
        <v>197</v>
      </c>
      <c r="XZ42" s="147"/>
      <c r="YA42" s="159"/>
      <c r="YB42" s="160"/>
      <c r="YG42" s="150" t="s">
        <v>197</v>
      </c>
      <c r="YH42" s="147"/>
      <c r="YI42" s="159"/>
      <c r="YJ42" s="160"/>
      <c r="YO42" s="150" t="s">
        <v>197</v>
      </c>
      <c r="YP42" s="147"/>
      <c r="YQ42" s="159"/>
      <c r="YR42" s="160"/>
      <c r="YW42" s="150" t="s">
        <v>197</v>
      </c>
      <c r="YX42" s="147"/>
      <c r="YY42" s="159"/>
      <c r="YZ42" s="160"/>
      <c r="ZE42" s="150" t="s">
        <v>197</v>
      </c>
      <c r="ZF42" s="147"/>
      <c r="ZG42" s="159"/>
      <c r="ZH42" s="160"/>
      <c r="ZM42" s="150" t="s">
        <v>197</v>
      </c>
      <c r="ZN42" s="147"/>
      <c r="ZO42" s="159"/>
      <c r="ZP42" s="160"/>
      <c r="ZU42" s="150" t="s">
        <v>197</v>
      </c>
      <c r="ZV42" s="147"/>
      <c r="ZW42" s="159"/>
      <c r="ZX42" s="160"/>
      <c r="AAC42" s="150" t="s">
        <v>197</v>
      </c>
      <c r="AAD42" s="147"/>
      <c r="AAE42" s="159"/>
      <c r="AAF42" s="160"/>
      <c r="AAK42" s="150" t="s">
        <v>197</v>
      </c>
      <c r="AAL42" s="147"/>
      <c r="AAM42" s="159"/>
      <c r="AAN42" s="160"/>
      <c r="AAS42" s="150" t="s">
        <v>197</v>
      </c>
      <c r="AAT42" s="147"/>
      <c r="AAU42" s="159"/>
      <c r="AAV42" s="160"/>
      <c r="ABA42" s="150" t="s">
        <v>197</v>
      </c>
      <c r="ABB42" s="147"/>
      <c r="ABC42" s="159"/>
      <c r="ABD42" s="160"/>
      <c r="ABI42" s="150" t="s">
        <v>197</v>
      </c>
      <c r="ABJ42" s="147"/>
      <c r="ABK42" s="159"/>
      <c r="ABL42" s="160"/>
      <c r="ABQ42" s="150" t="s">
        <v>197</v>
      </c>
      <c r="ABR42" s="147"/>
      <c r="ABS42" s="159"/>
      <c r="ABT42" s="160"/>
      <c r="ABY42" s="150" t="s">
        <v>197</v>
      </c>
      <c r="ABZ42" s="147"/>
      <c r="ACA42" s="159"/>
      <c r="ACB42" s="160"/>
      <c r="ACG42" s="150" t="s">
        <v>197</v>
      </c>
      <c r="ACH42" s="147"/>
      <c r="ACI42" s="159"/>
      <c r="ACJ42" s="160"/>
      <c r="ACO42" s="150" t="s">
        <v>197</v>
      </c>
      <c r="ACP42" s="147"/>
      <c r="ACQ42" s="159"/>
      <c r="ACR42" s="160"/>
      <c r="ACW42" s="150" t="s">
        <v>197</v>
      </c>
      <c r="ACX42" s="147"/>
      <c r="ACY42" s="159"/>
      <c r="ACZ42" s="160"/>
      <c r="ADE42" s="150" t="s">
        <v>197</v>
      </c>
      <c r="ADF42" s="147"/>
      <c r="ADG42" s="159"/>
      <c r="ADH42" s="160"/>
      <c r="ADM42" s="150" t="s">
        <v>197</v>
      </c>
      <c r="ADN42" s="147"/>
      <c r="ADO42" s="159"/>
      <c r="ADP42" s="160"/>
      <c r="ADU42" s="150" t="s">
        <v>197</v>
      </c>
      <c r="ADV42" s="147"/>
      <c r="ADW42" s="159"/>
      <c r="ADX42" s="160"/>
      <c r="AEC42" s="150" t="s">
        <v>197</v>
      </c>
      <c r="AED42" s="147"/>
      <c r="AEE42" s="159"/>
      <c r="AEF42" s="160"/>
      <c r="AEK42" s="150" t="s">
        <v>197</v>
      </c>
      <c r="AEL42" s="147"/>
      <c r="AEM42" s="159"/>
      <c r="AEN42" s="160"/>
      <c r="AES42" s="150" t="s">
        <v>197</v>
      </c>
      <c r="AET42" s="147"/>
      <c r="AEU42" s="159"/>
      <c r="AEV42" s="160"/>
      <c r="AFA42" s="150" t="s">
        <v>197</v>
      </c>
      <c r="AFB42" s="147"/>
      <c r="AFC42" s="159"/>
      <c r="AFD42" s="160"/>
      <c r="AFI42" s="150" t="s">
        <v>197</v>
      </c>
      <c r="AFJ42" s="147"/>
      <c r="AFK42" s="159"/>
      <c r="AFL42" s="160"/>
      <c r="AFQ42" s="150" t="s">
        <v>197</v>
      </c>
      <c r="AFR42" s="147"/>
      <c r="AFS42" s="159"/>
      <c r="AFT42" s="160"/>
      <c r="AFY42" s="150" t="s">
        <v>197</v>
      </c>
      <c r="AFZ42" s="147"/>
      <c r="AGA42" s="159"/>
      <c r="AGB42" s="160"/>
      <c r="AGG42" s="150" t="s">
        <v>197</v>
      </c>
      <c r="AGH42" s="147"/>
      <c r="AGI42" s="159"/>
      <c r="AGJ42" s="160"/>
      <c r="AGO42" s="150" t="s">
        <v>197</v>
      </c>
      <c r="AGP42" s="147"/>
      <c r="AGQ42" s="159"/>
      <c r="AGR42" s="160"/>
      <c r="AGW42" s="150" t="s">
        <v>197</v>
      </c>
      <c r="AGX42" s="147"/>
      <c r="AGY42" s="159"/>
      <c r="AGZ42" s="160"/>
      <c r="AHE42" s="150" t="s">
        <v>197</v>
      </c>
      <c r="AHF42" s="147"/>
      <c r="AHG42" s="159"/>
      <c r="AHH42" s="160"/>
      <c r="AHM42" s="150" t="s">
        <v>197</v>
      </c>
      <c r="AHN42" s="147"/>
      <c r="AHO42" s="159"/>
      <c r="AHP42" s="160"/>
      <c r="AHU42" s="150" t="s">
        <v>197</v>
      </c>
      <c r="AHV42" s="147"/>
      <c r="AHW42" s="159"/>
      <c r="AHX42" s="160"/>
      <c r="AIC42" s="150" t="s">
        <v>197</v>
      </c>
      <c r="AID42" s="147"/>
      <c r="AIE42" s="159"/>
      <c r="AIF42" s="160"/>
      <c r="AIK42" s="150" t="s">
        <v>197</v>
      </c>
      <c r="AIL42" s="147"/>
      <c r="AIM42" s="159"/>
      <c r="AIN42" s="160"/>
      <c r="AIS42" s="150" t="s">
        <v>197</v>
      </c>
      <c r="AIT42" s="147"/>
      <c r="AIU42" s="159"/>
      <c r="AIV42" s="160"/>
      <c r="AJA42" s="150" t="s">
        <v>197</v>
      </c>
      <c r="AJB42" s="147"/>
      <c r="AJC42" s="159"/>
      <c r="AJD42" s="160"/>
      <c r="AJI42" s="150" t="s">
        <v>197</v>
      </c>
      <c r="AJJ42" s="147"/>
      <c r="AJK42" s="159"/>
      <c r="AJL42" s="160"/>
      <c r="AJQ42" s="150" t="s">
        <v>197</v>
      </c>
      <c r="AJR42" s="147"/>
      <c r="AJS42" s="159"/>
      <c r="AJT42" s="160"/>
      <c r="AJY42" s="150" t="s">
        <v>197</v>
      </c>
      <c r="AJZ42" s="147"/>
      <c r="AKA42" s="159"/>
      <c r="AKB42" s="160"/>
      <c r="AKG42" s="150" t="s">
        <v>197</v>
      </c>
      <c r="AKH42" s="147"/>
      <c r="AKI42" s="159"/>
      <c r="AKJ42" s="160"/>
      <c r="AKO42" s="150" t="s">
        <v>197</v>
      </c>
      <c r="AKP42" s="147"/>
      <c r="AKQ42" s="159"/>
      <c r="AKR42" s="160"/>
      <c r="AKW42" s="150" t="s">
        <v>197</v>
      </c>
      <c r="AKX42" s="147"/>
      <c r="AKY42" s="159"/>
      <c r="AKZ42" s="160"/>
      <c r="ALE42" s="150" t="s">
        <v>197</v>
      </c>
      <c r="ALF42" s="147"/>
      <c r="ALG42" s="159"/>
      <c r="ALH42" s="160"/>
      <c r="ALM42" s="150" t="s">
        <v>197</v>
      </c>
      <c r="ALN42" s="147"/>
      <c r="ALO42" s="159"/>
      <c r="ALP42" s="160"/>
      <c r="ALU42" s="150" t="s">
        <v>197</v>
      </c>
      <c r="ALV42" s="147"/>
      <c r="ALW42" s="159"/>
      <c r="ALX42" s="160"/>
      <c r="AMC42" s="150" t="s">
        <v>197</v>
      </c>
      <c r="AMD42" s="147"/>
      <c r="AME42" s="159"/>
      <c r="AMF42" s="160"/>
      <c r="AMK42" s="150" t="s">
        <v>197</v>
      </c>
      <c r="AML42" s="147"/>
      <c r="AMM42" s="159"/>
      <c r="AMN42" s="160"/>
      <c r="AMS42" s="150" t="s">
        <v>197</v>
      </c>
      <c r="AMT42" s="147"/>
      <c r="AMU42" s="159"/>
      <c r="AMV42" s="160"/>
      <c r="ANA42" s="150" t="s">
        <v>197</v>
      </c>
      <c r="ANB42" s="147"/>
      <c r="ANC42" s="159"/>
      <c r="AND42" s="160"/>
      <c r="ANI42" s="150" t="s">
        <v>197</v>
      </c>
      <c r="ANJ42" s="147"/>
      <c r="ANK42" s="159"/>
      <c r="ANL42" s="160"/>
      <c r="ANQ42" s="150" t="s">
        <v>197</v>
      </c>
      <c r="ANR42" s="147"/>
      <c r="ANS42" s="159"/>
      <c r="ANT42" s="160"/>
      <c r="ANY42" s="150" t="s">
        <v>197</v>
      </c>
      <c r="ANZ42" s="147"/>
      <c r="AOA42" s="159"/>
      <c r="AOB42" s="160"/>
      <c r="AOG42" s="150" t="s">
        <v>197</v>
      </c>
      <c r="AOH42" s="147"/>
      <c r="AOI42" s="159"/>
      <c r="AOJ42" s="160"/>
      <c r="AOO42" s="150" t="s">
        <v>197</v>
      </c>
      <c r="AOP42" s="147"/>
      <c r="AOQ42" s="159"/>
      <c r="AOR42" s="160"/>
      <c r="AOW42" s="150" t="s">
        <v>197</v>
      </c>
      <c r="AOX42" s="147"/>
      <c r="AOY42" s="159"/>
      <c r="AOZ42" s="160"/>
      <c r="APE42" s="150" t="s">
        <v>197</v>
      </c>
      <c r="APF42" s="147"/>
      <c r="APG42" s="159"/>
      <c r="APH42" s="160"/>
      <c r="APM42" s="150" t="s">
        <v>197</v>
      </c>
      <c r="APN42" s="147"/>
      <c r="APO42" s="159"/>
      <c r="APP42" s="160"/>
      <c r="APU42" s="150" t="s">
        <v>197</v>
      </c>
      <c r="APV42" s="147"/>
      <c r="APW42" s="159"/>
      <c r="APX42" s="160"/>
      <c r="AQC42" s="150" t="s">
        <v>197</v>
      </c>
      <c r="AQD42" s="147"/>
      <c r="AQE42" s="159"/>
      <c r="AQF42" s="160"/>
      <c r="AQK42" s="150" t="s">
        <v>197</v>
      </c>
      <c r="AQL42" s="147"/>
      <c r="AQM42" s="159"/>
      <c r="AQN42" s="160"/>
      <c r="AQS42" s="150" t="s">
        <v>197</v>
      </c>
      <c r="AQT42" s="147"/>
      <c r="AQU42" s="159"/>
      <c r="AQV42" s="160"/>
      <c r="ARA42" s="150" t="s">
        <v>197</v>
      </c>
      <c r="ARB42" s="147"/>
      <c r="ARC42" s="159"/>
      <c r="ARD42" s="160"/>
      <c r="ARI42" s="150" t="s">
        <v>197</v>
      </c>
      <c r="ARJ42" s="147"/>
      <c r="ARK42" s="159"/>
      <c r="ARL42" s="160"/>
      <c r="ARQ42" s="150" t="s">
        <v>197</v>
      </c>
      <c r="ARR42" s="147"/>
      <c r="ARS42" s="159"/>
      <c r="ART42" s="160"/>
      <c r="ARY42" s="150" t="s">
        <v>197</v>
      </c>
      <c r="ARZ42" s="147"/>
      <c r="ASA42" s="159"/>
      <c r="ASB42" s="160"/>
      <c r="ASG42" s="150" t="s">
        <v>197</v>
      </c>
      <c r="ASH42" s="147"/>
      <c r="ASI42" s="159"/>
      <c r="ASJ42" s="160"/>
      <c r="ASO42" s="150" t="s">
        <v>197</v>
      </c>
      <c r="ASP42" s="147"/>
      <c r="ASQ42" s="159"/>
      <c r="ASR42" s="160"/>
      <c r="ASW42" s="150" t="s">
        <v>197</v>
      </c>
      <c r="ASX42" s="147"/>
      <c r="ASY42" s="159"/>
      <c r="ASZ42" s="160"/>
      <c r="ATE42" s="150" t="s">
        <v>197</v>
      </c>
      <c r="ATF42" s="147"/>
      <c r="ATG42" s="159"/>
      <c r="ATH42" s="160"/>
      <c r="ATM42" s="150" t="s">
        <v>197</v>
      </c>
      <c r="ATN42" s="147"/>
      <c r="ATO42" s="159"/>
      <c r="ATP42" s="160"/>
      <c r="ATU42" s="150" t="s">
        <v>197</v>
      </c>
      <c r="ATV42" s="147"/>
      <c r="ATW42" s="159"/>
      <c r="ATX42" s="160"/>
      <c r="AUC42" s="150" t="s">
        <v>197</v>
      </c>
      <c r="AUD42" s="147"/>
      <c r="AUE42" s="159"/>
      <c r="AUF42" s="160"/>
      <c r="AUK42" s="150" t="s">
        <v>197</v>
      </c>
      <c r="AUL42" s="147"/>
      <c r="AUM42" s="159"/>
      <c r="AUN42" s="160"/>
      <c r="AUS42" s="150" t="s">
        <v>197</v>
      </c>
      <c r="AUT42" s="147"/>
      <c r="AUU42" s="159"/>
      <c r="AUV42" s="160"/>
      <c r="AVA42" s="150" t="s">
        <v>197</v>
      </c>
      <c r="AVB42" s="147"/>
      <c r="AVC42" s="159"/>
      <c r="AVD42" s="160"/>
      <c r="AVI42" s="150" t="s">
        <v>197</v>
      </c>
      <c r="AVJ42" s="147"/>
      <c r="AVK42" s="159"/>
      <c r="AVL42" s="160"/>
      <c r="AVQ42" s="150" t="s">
        <v>197</v>
      </c>
      <c r="AVR42" s="147"/>
      <c r="AVS42" s="159"/>
      <c r="AVT42" s="160"/>
      <c r="AVY42" s="150" t="s">
        <v>197</v>
      </c>
      <c r="AVZ42" s="147"/>
      <c r="AWA42" s="159"/>
      <c r="AWB42" s="160"/>
      <c r="AWG42" s="150" t="s">
        <v>197</v>
      </c>
      <c r="AWH42" s="147"/>
      <c r="AWI42" s="159"/>
      <c r="AWJ42" s="160"/>
      <c r="AWO42" s="150" t="s">
        <v>197</v>
      </c>
      <c r="AWP42" s="147"/>
      <c r="AWQ42" s="159"/>
      <c r="AWR42" s="160"/>
      <c r="AWW42" s="150" t="s">
        <v>197</v>
      </c>
      <c r="AWX42" s="147"/>
      <c r="AWY42" s="159"/>
      <c r="AWZ42" s="160"/>
      <c r="AXE42" s="150" t="s">
        <v>197</v>
      </c>
      <c r="AXF42" s="147"/>
      <c r="AXG42" s="159"/>
      <c r="AXH42" s="160"/>
      <c r="AXM42" s="150" t="s">
        <v>197</v>
      </c>
      <c r="AXN42" s="147"/>
      <c r="AXO42" s="159"/>
      <c r="AXP42" s="160"/>
      <c r="AXU42" s="150" t="s">
        <v>197</v>
      </c>
      <c r="AXV42" s="147"/>
      <c r="AXW42" s="159"/>
      <c r="AXX42" s="160"/>
      <c r="AYC42" s="150" t="s">
        <v>197</v>
      </c>
      <c r="AYD42" s="147"/>
      <c r="AYE42" s="159"/>
      <c r="AYF42" s="160"/>
      <c r="AYK42" s="150" t="s">
        <v>197</v>
      </c>
      <c r="AYL42" s="147"/>
      <c r="AYM42" s="159"/>
      <c r="AYN42" s="160"/>
      <c r="AYS42" s="150" t="s">
        <v>197</v>
      </c>
      <c r="AYT42" s="147"/>
      <c r="AYU42" s="159"/>
      <c r="AYV42" s="160"/>
      <c r="AZA42" s="150" t="s">
        <v>197</v>
      </c>
      <c r="AZB42" s="147"/>
      <c r="AZC42" s="159"/>
      <c r="AZD42" s="160"/>
      <c r="AZI42" s="150" t="s">
        <v>197</v>
      </c>
      <c r="AZJ42" s="147"/>
      <c r="AZK42" s="159"/>
      <c r="AZL42" s="160"/>
      <c r="AZQ42" s="150" t="s">
        <v>197</v>
      </c>
      <c r="AZR42" s="147"/>
      <c r="AZS42" s="159"/>
      <c r="AZT42" s="160"/>
      <c r="AZY42" s="150" t="s">
        <v>197</v>
      </c>
      <c r="AZZ42" s="147"/>
      <c r="BAA42" s="159"/>
      <c r="BAB42" s="160"/>
      <c r="BAG42" s="150" t="s">
        <v>197</v>
      </c>
      <c r="BAH42" s="147"/>
      <c r="BAI42" s="159"/>
      <c r="BAJ42" s="160"/>
      <c r="BAO42" s="150" t="s">
        <v>197</v>
      </c>
      <c r="BAP42" s="147"/>
      <c r="BAQ42" s="159"/>
      <c r="BAR42" s="160"/>
      <c r="BAW42" s="150" t="s">
        <v>197</v>
      </c>
      <c r="BAX42" s="147"/>
      <c r="BAY42" s="159"/>
      <c r="BAZ42" s="160"/>
      <c r="BBE42" s="150" t="s">
        <v>197</v>
      </c>
      <c r="BBF42" s="147"/>
      <c r="BBG42" s="159"/>
      <c r="BBH42" s="160"/>
      <c r="BBM42" s="150" t="s">
        <v>197</v>
      </c>
      <c r="BBN42" s="147"/>
      <c r="BBO42" s="159"/>
      <c r="BBP42" s="160"/>
      <c r="BBU42" s="150" t="s">
        <v>197</v>
      </c>
      <c r="BBV42" s="147"/>
      <c r="BBW42" s="159"/>
      <c r="BBX42" s="160"/>
      <c r="BCC42" s="150" t="s">
        <v>197</v>
      </c>
      <c r="BCD42" s="147"/>
      <c r="BCE42" s="159"/>
      <c r="BCF42" s="160"/>
      <c r="BCK42" s="150" t="s">
        <v>197</v>
      </c>
      <c r="BCL42" s="147"/>
      <c r="BCM42" s="159"/>
      <c r="BCN42" s="160"/>
      <c r="BCS42" s="150" t="s">
        <v>197</v>
      </c>
      <c r="BCT42" s="147"/>
      <c r="BCU42" s="159"/>
      <c r="BCV42" s="160"/>
      <c r="BDA42" s="150" t="s">
        <v>197</v>
      </c>
      <c r="BDB42" s="147"/>
      <c r="BDC42" s="159"/>
      <c r="BDD42" s="160"/>
      <c r="BDI42" s="150" t="s">
        <v>197</v>
      </c>
      <c r="BDJ42" s="147"/>
      <c r="BDK42" s="159"/>
      <c r="BDL42" s="160"/>
      <c r="BDQ42" s="150" t="s">
        <v>197</v>
      </c>
      <c r="BDR42" s="147"/>
      <c r="BDS42" s="159"/>
      <c r="BDT42" s="160"/>
      <c r="BDY42" s="150" t="s">
        <v>197</v>
      </c>
      <c r="BDZ42" s="147"/>
      <c r="BEA42" s="159"/>
      <c r="BEB42" s="160"/>
      <c r="BEG42" s="150" t="s">
        <v>197</v>
      </c>
      <c r="BEH42" s="147"/>
      <c r="BEI42" s="159"/>
      <c r="BEJ42" s="160"/>
      <c r="BEO42" s="150" t="s">
        <v>197</v>
      </c>
      <c r="BEP42" s="147"/>
      <c r="BEQ42" s="159"/>
      <c r="BER42" s="160"/>
      <c r="BEW42" s="150" t="s">
        <v>197</v>
      </c>
      <c r="BEX42" s="147"/>
      <c r="BEY42" s="159"/>
      <c r="BEZ42" s="160"/>
      <c r="BFE42" s="150" t="s">
        <v>197</v>
      </c>
      <c r="BFF42" s="147"/>
      <c r="BFG42" s="159"/>
      <c r="BFH42" s="160"/>
      <c r="BFM42" s="150" t="s">
        <v>197</v>
      </c>
      <c r="BFN42" s="147"/>
      <c r="BFO42" s="159"/>
      <c r="BFP42" s="160"/>
      <c r="BFU42" s="150" t="s">
        <v>197</v>
      </c>
      <c r="BFV42" s="147"/>
      <c r="BFW42" s="159"/>
      <c r="BFX42" s="160"/>
      <c r="BGC42" s="150" t="s">
        <v>197</v>
      </c>
      <c r="BGD42" s="147"/>
      <c r="BGE42" s="159"/>
      <c r="BGF42" s="160"/>
      <c r="BGK42" s="150" t="s">
        <v>197</v>
      </c>
      <c r="BGL42" s="147"/>
      <c r="BGM42" s="159"/>
      <c r="BGN42" s="160"/>
      <c r="BGS42" s="150" t="s">
        <v>197</v>
      </c>
      <c r="BGT42" s="147"/>
      <c r="BGU42" s="159"/>
      <c r="BGV42" s="160"/>
      <c r="BHA42" s="150" t="s">
        <v>197</v>
      </c>
      <c r="BHB42" s="147"/>
      <c r="BHC42" s="159"/>
      <c r="BHD42" s="160"/>
      <c r="BHI42" s="150" t="s">
        <v>197</v>
      </c>
      <c r="BHJ42" s="147"/>
      <c r="BHK42" s="159"/>
      <c r="BHL42" s="160"/>
      <c r="BHQ42" s="150" t="s">
        <v>197</v>
      </c>
      <c r="BHR42" s="147"/>
      <c r="BHS42" s="159"/>
      <c r="BHT42" s="160"/>
      <c r="BHY42" s="150" t="s">
        <v>197</v>
      </c>
      <c r="BHZ42" s="147"/>
      <c r="BIA42" s="159"/>
      <c r="BIB42" s="160"/>
      <c r="BIG42" s="150" t="s">
        <v>197</v>
      </c>
      <c r="BIH42" s="147"/>
      <c r="BII42" s="159"/>
      <c r="BIJ42" s="160"/>
      <c r="BIO42" s="150" t="s">
        <v>197</v>
      </c>
      <c r="BIP42" s="147"/>
      <c r="BIQ42" s="159"/>
      <c r="BIR42" s="160"/>
      <c r="BIW42" s="150" t="s">
        <v>197</v>
      </c>
      <c r="BIX42" s="147"/>
      <c r="BIY42" s="159"/>
      <c r="BIZ42" s="160"/>
      <c r="BJE42" s="150" t="s">
        <v>197</v>
      </c>
      <c r="BJF42" s="147"/>
      <c r="BJG42" s="159"/>
      <c r="BJH42" s="160"/>
      <c r="BJM42" s="150" t="s">
        <v>197</v>
      </c>
      <c r="BJN42" s="147"/>
      <c r="BJO42" s="159"/>
      <c r="BJP42" s="160"/>
      <c r="BJU42" s="150" t="s">
        <v>197</v>
      </c>
      <c r="BJV42" s="147"/>
      <c r="BJW42" s="159"/>
      <c r="BJX42" s="160"/>
      <c r="BKC42" s="150" t="s">
        <v>197</v>
      </c>
      <c r="BKD42" s="147"/>
      <c r="BKE42" s="159"/>
      <c r="BKF42" s="160"/>
      <c r="BKK42" s="150" t="s">
        <v>197</v>
      </c>
      <c r="BKL42" s="147"/>
      <c r="BKM42" s="159"/>
      <c r="BKN42" s="160"/>
      <c r="BKS42" s="150" t="s">
        <v>197</v>
      </c>
      <c r="BKT42" s="147"/>
      <c r="BKU42" s="159"/>
      <c r="BKV42" s="160"/>
      <c r="BLA42" s="150" t="s">
        <v>197</v>
      </c>
      <c r="BLB42" s="147"/>
      <c r="BLC42" s="159"/>
      <c r="BLD42" s="160"/>
      <c r="BLI42" s="150" t="s">
        <v>197</v>
      </c>
      <c r="BLJ42" s="147"/>
      <c r="BLK42" s="159"/>
      <c r="BLL42" s="160"/>
      <c r="BLQ42" s="150" t="s">
        <v>197</v>
      </c>
      <c r="BLR42" s="147"/>
      <c r="BLS42" s="159"/>
      <c r="BLT42" s="160"/>
      <c r="BLY42" s="150" t="s">
        <v>197</v>
      </c>
      <c r="BLZ42" s="147"/>
      <c r="BMA42" s="159"/>
      <c r="BMB42" s="160"/>
      <c r="BMG42" s="150" t="s">
        <v>197</v>
      </c>
      <c r="BMH42" s="147"/>
      <c r="BMI42" s="159"/>
      <c r="BMJ42" s="160"/>
      <c r="BMO42" s="150" t="s">
        <v>197</v>
      </c>
      <c r="BMP42" s="147"/>
      <c r="BMQ42" s="159"/>
      <c r="BMR42" s="160"/>
      <c r="BMW42" s="150" t="s">
        <v>197</v>
      </c>
      <c r="BMX42" s="147"/>
      <c r="BMY42" s="159"/>
      <c r="BMZ42" s="160"/>
      <c r="BNE42" s="150" t="s">
        <v>197</v>
      </c>
      <c r="BNF42" s="147"/>
      <c r="BNG42" s="159"/>
      <c r="BNH42" s="160"/>
      <c r="BNM42" s="150" t="s">
        <v>197</v>
      </c>
      <c r="BNN42" s="147"/>
      <c r="BNO42" s="159"/>
      <c r="BNP42" s="160"/>
      <c r="BNU42" s="150" t="s">
        <v>197</v>
      </c>
      <c r="BNV42" s="147"/>
      <c r="BNW42" s="159"/>
      <c r="BNX42" s="160"/>
      <c r="BOC42" s="150" t="s">
        <v>197</v>
      </c>
      <c r="BOD42" s="147"/>
      <c r="BOE42" s="159"/>
      <c r="BOF42" s="160"/>
      <c r="BOK42" s="150" t="s">
        <v>197</v>
      </c>
      <c r="BOL42" s="147"/>
      <c r="BOM42" s="159"/>
      <c r="BON42" s="160"/>
      <c r="BOS42" s="150" t="s">
        <v>197</v>
      </c>
      <c r="BOT42" s="147"/>
      <c r="BOU42" s="159"/>
      <c r="BOV42" s="160"/>
      <c r="BPA42" s="150" t="s">
        <v>197</v>
      </c>
      <c r="BPB42" s="147"/>
      <c r="BPC42" s="159"/>
      <c r="BPD42" s="160"/>
      <c r="BPI42" s="150" t="s">
        <v>197</v>
      </c>
      <c r="BPJ42" s="147"/>
      <c r="BPK42" s="159"/>
      <c r="BPL42" s="160"/>
      <c r="BPQ42" s="150" t="s">
        <v>197</v>
      </c>
      <c r="BPR42" s="147"/>
      <c r="BPS42" s="159"/>
      <c r="BPT42" s="160"/>
      <c r="BPY42" s="150" t="s">
        <v>197</v>
      </c>
      <c r="BPZ42" s="147"/>
      <c r="BQA42" s="159"/>
      <c r="BQB42" s="160"/>
      <c r="BQG42" s="150" t="s">
        <v>197</v>
      </c>
      <c r="BQH42" s="147"/>
      <c r="BQI42" s="159"/>
      <c r="BQJ42" s="160"/>
      <c r="BQO42" s="150" t="s">
        <v>197</v>
      </c>
      <c r="BQP42" s="147"/>
      <c r="BQQ42" s="159"/>
      <c r="BQR42" s="160"/>
      <c r="BQW42" s="150" t="s">
        <v>197</v>
      </c>
      <c r="BQX42" s="147"/>
      <c r="BQY42" s="159"/>
      <c r="BQZ42" s="160"/>
      <c r="BRE42" s="150" t="s">
        <v>197</v>
      </c>
      <c r="BRF42" s="147"/>
      <c r="BRG42" s="159"/>
      <c r="BRH42" s="160"/>
      <c r="BRM42" s="150" t="s">
        <v>197</v>
      </c>
      <c r="BRN42" s="147"/>
      <c r="BRO42" s="159"/>
      <c r="BRP42" s="160"/>
      <c r="BRU42" s="150" t="s">
        <v>197</v>
      </c>
      <c r="BRV42" s="147"/>
      <c r="BRW42" s="159"/>
      <c r="BRX42" s="160"/>
      <c r="BSC42" s="150" t="s">
        <v>197</v>
      </c>
      <c r="BSD42" s="147"/>
      <c r="BSE42" s="159"/>
      <c r="BSF42" s="160"/>
      <c r="BSK42" s="150" t="s">
        <v>197</v>
      </c>
      <c r="BSL42" s="147"/>
      <c r="BSM42" s="159"/>
      <c r="BSN42" s="160"/>
      <c r="BSS42" s="150" t="s">
        <v>197</v>
      </c>
      <c r="BST42" s="147"/>
      <c r="BSU42" s="159"/>
      <c r="BSV42" s="160"/>
      <c r="BTA42" s="150" t="s">
        <v>197</v>
      </c>
      <c r="BTB42" s="147"/>
      <c r="BTC42" s="159"/>
      <c r="BTD42" s="160"/>
      <c r="BTI42" s="150" t="s">
        <v>197</v>
      </c>
      <c r="BTJ42" s="147"/>
      <c r="BTK42" s="159"/>
      <c r="BTL42" s="160"/>
      <c r="BTQ42" s="150" t="s">
        <v>197</v>
      </c>
      <c r="BTR42" s="147"/>
      <c r="BTS42" s="159"/>
      <c r="BTT42" s="160"/>
      <c r="BTY42" s="150" t="s">
        <v>197</v>
      </c>
      <c r="BTZ42" s="147"/>
      <c r="BUA42" s="159"/>
      <c r="BUB42" s="160"/>
      <c r="BUG42" s="150" t="s">
        <v>197</v>
      </c>
      <c r="BUH42" s="147"/>
      <c r="BUI42" s="159"/>
      <c r="BUJ42" s="160"/>
      <c r="BUO42" s="150" t="s">
        <v>197</v>
      </c>
      <c r="BUP42" s="147"/>
      <c r="BUQ42" s="159"/>
      <c r="BUR42" s="160"/>
      <c r="BUW42" s="150" t="s">
        <v>197</v>
      </c>
      <c r="BUX42" s="147"/>
      <c r="BUY42" s="159"/>
      <c r="BUZ42" s="160"/>
      <c r="BVE42" s="150" t="s">
        <v>197</v>
      </c>
      <c r="BVF42" s="147"/>
      <c r="BVG42" s="159"/>
      <c r="BVH42" s="160"/>
      <c r="BVM42" s="150" t="s">
        <v>197</v>
      </c>
      <c r="BVN42" s="147"/>
      <c r="BVO42" s="159"/>
      <c r="BVP42" s="160"/>
      <c r="BVU42" s="150" t="s">
        <v>197</v>
      </c>
      <c r="BVV42" s="147"/>
      <c r="BVW42" s="159"/>
      <c r="BVX42" s="160"/>
      <c r="BWC42" s="150" t="s">
        <v>197</v>
      </c>
      <c r="BWD42" s="147"/>
      <c r="BWE42" s="159"/>
      <c r="BWF42" s="160"/>
      <c r="BWK42" s="150" t="s">
        <v>197</v>
      </c>
      <c r="BWL42" s="147"/>
      <c r="BWM42" s="159"/>
      <c r="BWN42" s="160"/>
      <c r="BWS42" s="150" t="s">
        <v>197</v>
      </c>
      <c r="BWT42" s="147"/>
      <c r="BWU42" s="159"/>
      <c r="BWV42" s="160"/>
      <c r="BXA42" s="150" t="s">
        <v>197</v>
      </c>
      <c r="BXB42" s="147"/>
      <c r="BXC42" s="159"/>
      <c r="BXD42" s="160"/>
      <c r="BXI42" s="150" t="s">
        <v>197</v>
      </c>
      <c r="BXJ42" s="147"/>
      <c r="BXK42" s="159"/>
      <c r="BXL42" s="160"/>
      <c r="BXQ42" s="150" t="s">
        <v>197</v>
      </c>
      <c r="BXR42" s="147"/>
      <c r="BXS42" s="159"/>
      <c r="BXT42" s="160"/>
      <c r="BXY42" s="150" t="s">
        <v>197</v>
      </c>
      <c r="BXZ42" s="147"/>
      <c r="BYA42" s="159"/>
      <c r="BYB42" s="160"/>
      <c r="BYG42" s="150" t="s">
        <v>197</v>
      </c>
      <c r="BYH42" s="147"/>
      <c r="BYI42" s="159"/>
      <c r="BYJ42" s="160"/>
      <c r="BYO42" s="150" t="s">
        <v>197</v>
      </c>
      <c r="BYP42" s="147"/>
      <c r="BYQ42" s="159"/>
      <c r="BYR42" s="160"/>
      <c r="BYW42" s="150" t="s">
        <v>197</v>
      </c>
      <c r="BYX42" s="147"/>
      <c r="BYY42" s="159"/>
      <c r="BYZ42" s="160"/>
      <c r="BZE42" s="150" t="s">
        <v>197</v>
      </c>
      <c r="BZF42" s="147"/>
      <c r="BZG42" s="159"/>
      <c r="BZH42" s="160"/>
      <c r="BZM42" s="150" t="s">
        <v>197</v>
      </c>
      <c r="BZN42" s="147"/>
      <c r="BZO42" s="159"/>
      <c r="BZP42" s="160"/>
      <c r="BZU42" s="150" t="s">
        <v>197</v>
      </c>
      <c r="BZV42" s="147"/>
      <c r="BZW42" s="159"/>
      <c r="BZX42" s="160"/>
      <c r="CAC42" s="150" t="s">
        <v>197</v>
      </c>
      <c r="CAD42" s="147"/>
      <c r="CAE42" s="159"/>
      <c r="CAF42" s="160"/>
      <c r="CAK42" s="150" t="s">
        <v>197</v>
      </c>
      <c r="CAL42" s="147"/>
      <c r="CAM42" s="159"/>
      <c r="CAN42" s="160"/>
      <c r="CAS42" s="150" t="s">
        <v>197</v>
      </c>
      <c r="CAT42" s="147"/>
      <c r="CAU42" s="159"/>
      <c r="CAV42" s="160"/>
      <c r="CBA42" s="150" t="s">
        <v>197</v>
      </c>
      <c r="CBB42" s="147"/>
      <c r="CBC42" s="159"/>
      <c r="CBD42" s="160"/>
      <c r="CBI42" s="150" t="s">
        <v>197</v>
      </c>
      <c r="CBJ42" s="147"/>
      <c r="CBK42" s="159"/>
      <c r="CBL42" s="160"/>
      <c r="CBQ42" s="150" t="s">
        <v>197</v>
      </c>
      <c r="CBR42" s="147"/>
      <c r="CBS42" s="159"/>
      <c r="CBT42" s="160"/>
      <c r="CBY42" s="150" t="s">
        <v>197</v>
      </c>
      <c r="CBZ42" s="147"/>
      <c r="CCA42" s="159"/>
      <c r="CCB42" s="160"/>
      <c r="CCG42" s="150" t="s">
        <v>197</v>
      </c>
      <c r="CCH42" s="147"/>
      <c r="CCI42" s="159"/>
      <c r="CCJ42" s="160"/>
      <c r="CCO42" s="150" t="s">
        <v>197</v>
      </c>
      <c r="CCP42" s="147"/>
      <c r="CCQ42" s="159"/>
      <c r="CCR42" s="160"/>
      <c r="CCW42" s="150" t="s">
        <v>197</v>
      </c>
      <c r="CCX42" s="147"/>
      <c r="CCY42" s="159"/>
      <c r="CCZ42" s="160"/>
      <c r="CDE42" s="150" t="s">
        <v>197</v>
      </c>
      <c r="CDF42" s="147"/>
      <c r="CDG42" s="159"/>
      <c r="CDH42" s="160"/>
      <c r="CDM42" s="150" t="s">
        <v>197</v>
      </c>
      <c r="CDN42" s="147"/>
      <c r="CDO42" s="159"/>
      <c r="CDP42" s="160"/>
      <c r="CDU42" s="150" t="s">
        <v>197</v>
      </c>
      <c r="CDV42" s="147"/>
      <c r="CDW42" s="159"/>
      <c r="CDX42" s="160"/>
      <c r="CEC42" s="150" t="s">
        <v>197</v>
      </c>
      <c r="CED42" s="147"/>
      <c r="CEE42" s="159"/>
      <c r="CEF42" s="160"/>
      <c r="CEK42" s="150" t="s">
        <v>197</v>
      </c>
      <c r="CEL42" s="147"/>
      <c r="CEM42" s="159"/>
      <c r="CEN42" s="160"/>
      <c r="CES42" s="150" t="s">
        <v>197</v>
      </c>
      <c r="CET42" s="147"/>
      <c r="CEU42" s="159"/>
      <c r="CEV42" s="160"/>
      <c r="CFA42" s="150" t="s">
        <v>197</v>
      </c>
      <c r="CFB42" s="147"/>
      <c r="CFC42" s="159"/>
      <c r="CFD42" s="160"/>
      <c r="CFI42" s="150" t="s">
        <v>197</v>
      </c>
      <c r="CFJ42" s="147"/>
      <c r="CFK42" s="159"/>
      <c r="CFL42" s="160"/>
      <c r="CFQ42" s="150" t="s">
        <v>197</v>
      </c>
      <c r="CFR42" s="147"/>
      <c r="CFS42" s="159"/>
      <c r="CFT42" s="160"/>
      <c r="CFY42" s="150" t="s">
        <v>197</v>
      </c>
      <c r="CFZ42" s="147"/>
      <c r="CGA42" s="159"/>
      <c r="CGB42" s="160"/>
      <c r="CGG42" s="150" t="s">
        <v>197</v>
      </c>
      <c r="CGH42" s="147"/>
      <c r="CGI42" s="159"/>
      <c r="CGJ42" s="160"/>
      <c r="CGO42" s="150" t="s">
        <v>197</v>
      </c>
      <c r="CGP42" s="147"/>
      <c r="CGQ42" s="159"/>
      <c r="CGR42" s="160"/>
      <c r="CGW42" s="150" t="s">
        <v>197</v>
      </c>
      <c r="CGX42" s="147"/>
      <c r="CGY42" s="159"/>
      <c r="CGZ42" s="160"/>
      <c r="CHE42" s="150" t="s">
        <v>197</v>
      </c>
      <c r="CHF42" s="147"/>
      <c r="CHG42" s="159"/>
      <c r="CHH42" s="160"/>
      <c r="CHM42" s="150" t="s">
        <v>197</v>
      </c>
      <c r="CHN42" s="147"/>
      <c r="CHO42" s="159"/>
      <c r="CHP42" s="160"/>
      <c r="CHU42" s="150" t="s">
        <v>197</v>
      </c>
      <c r="CHV42" s="147"/>
      <c r="CHW42" s="159"/>
      <c r="CHX42" s="160"/>
      <c r="CIC42" s="150" t="s">
        <v>197</v>
      </c>
      <c r="CID42" s="147"/>
      <c r="CIE42" s="159"/>
      <c r="CIF42" s="160"/>
      <c r="CIK42" s="150" t="s">
        <v>197</v>
      </c>
      <c r="CIL42" s="147"/>
      <c r="CIM42" s="159"/>
      <c r="CIN42" s="160"/>
      <c r="CIS42" s="150" t="s">
        <v>197</v>
      </c>
      <c r="CIT42" s="147"/>
      <c r="CIU42" s="159"/>
      <c r="CIV42" s="160"/>
      <c r="CJA42" s="150" t="s">
        <v>197</v>
      </c>
      <c r="CJB42" s="147"/>
      <c r="CJC42" s="159"/>
      <c r="CJD42" s="160"/>
      <c r="CJI42" s="150" t="s">
        <v>197</v>
      </c>
      <c r="CJJ42" s="147"/>
      <c r="CJK42" s="159"/>
      <c r="CJL42" s="160"/>
      <c r="CJQ42" s="150" t="s">
        <v>197</v>
      </c>
      <c r="CJR42" s="147"/>
      <c r="CJS42" s="159"/>
      <c r="CJT42" s="160"/>
      <c r="CJY42" s="150" t="s">
        <v>197</v>
      </c>
      <c r="CJZ42" s="147"/>
      <c r="CKA42" s="159"/>
      <c r="CKB42" s="160"/>
      <c r="CKG42" s="150" t="s">
        <v>197</v>
      </c>
      <c r="CKH42" s="147"/>
      <c r="CKI42" s="159"/>
      <c r="CKJ42" s="160"/>
      <c r="CKO42" s="150" t="s">
        <v>197</v>
      </c>
      <c r="CKP42" s="147"/>
      <c r="CKQ42" s="159"/>
      <c r="CKR42" s="160"/>
      <c r="CKW42" s="150" t="s">
        <v>197</v>
      </c>
      <c r="CKX42" s="147"/>
      <c r="CKY42" s="159"/>
      <c r="CKZ42" s="160"/>
      <c r="CLE42" s="150" t="s">
        <v>197</v>
      </c>
      <c r="CLF42" s="147"/>
      <c r="CLG42" s="159"/>
      <c r="CLH42" s="160"/>
      <c r="CLM42" s="150" t="s">
        <v>197</v>
      </c>
      <c r="CLN42" s="147"/>
      <c r="CLO42" s="159"/>
      <c r="CLP42" s="160"/>
      <c r="CLU42" s="150" t="s">
        <v>197</v>
      </c>
      <c r="CLV42" s="147"/>
      <c r="CLW42" s="159"/>
      <c r="CLX42" s="160"/>
      <c r="CMC42" s="150" t="s">
        <v>197</v>
      </c>
      <c r="CMD42" s="147"/>
      <c r="CME42" s="159"/>
      <c r="CMF42" s="160"/>
      <c r="CMK42" s="150" t="s">
        <v>197</v>
      </c>
      <c r="CML42" s="147"/>
      <c r="CMM42" s="159"/>
      <c r="CMN42" s="160"/>
      <c r="CMS42" s="150" t="s">
        <v>197</v>
      </c>
      <c r="CMT42" s="147"/>
      <c r="CMU42" s="159"/>
      <c r="CMV42" s="160"/>
      <c r="CNA42" s="150" t="s">
        <v>197</v>
      </c>
      <c r="CNB42" s="147"/>
      <c r="CNC42" s="159"/>
      <c r="CND42" s="160"/>
      <c r="CNI42" s="150" t="s">
        <v>197</v>
      </c>
      <c r="CNJ42" s="147"/>
      <c r="CNK42" s="159"/>
      <c r="CNL42" s="160"/>
      <c r="CNQ42" s="150" t="s">
        <v>197</v>
      </c>
      <c r="CNR42" s="147"/>
      <c r="CNS42" s="159"/>
      <c r="CNT42" s="160"/>
      <c r="CNY42" s="150" t="s">
        <v>197</v>
      </c>
      <c r="CNZ42" s="147"/>
      <c r="COA42" s="159"/>
      <c r="COB42" s="160"/>
      <c r="COG42" s="150" t="s">
        <v>197</v>
      </c>
      <c r="COH42" s="147"/>
      <c r="COI42" s="159"/>
      <c r="COJ42" s="160"/>
      <c r="COO42" s="150" t="s">
        <v>197</v>
      </c>
      <c r="COP42" s="147"/>
      <c r="COQ42" s="159"/>
      <c r="COR42" s="160"/>
      <c r="COW42" s="150" t="s">
        <v>197</v>
      </c>
      <c r="COX42" s="147"/>
      <c r="COY42" s="159"/>
      <c r="COZ42" s="160"/>
      <c r="CPE42" s="150" t="s">
        <v>197</v>
      </c>
      <c r="CPF42" s="147"/>
      <c r="CPG42" s="159"/>
      <c r="CPH42" s="160"/>
      <c r="CPM42" s="150" t="s">
        <v>197</v>
      </c>
      <c r="CPN42" s="147"/>
      <c r="CPO42" s="159"/>
      <c r="CPP42" s="160"/>
      <c r="CPU42" s="150" t="s">
        <v>197</v>
      </c>
      <c r="CPV42" s="147"/>
      <c r="CPW42" s="159"/>
      <c r="CPX42" s="160"/>
      <c r="CQC42" s="150" t="s">
        <v>197</v>
      </c>
      <c r="CQD42" s="147"/>
      <c r="CQE42" s="159"/>
      <c r="CQF42" s="160"/>
      <c r="CQK42" s="150" t="s">
        <v>197</v>
      </c>
      <c r="CQL42" s="147"/>
      <c r="CQM42" s="159"/>
      <c r="CQN42" s="160"/>
      <c r="CQS42" s="150" t="s">
        <v>197</v>
      </c>
      <c r="CQT42" s="147"/>
      <c r="CQU42" s="159"/>
      <c r="CQV42" s="160"/>
      <c r="CRA42" s="150" t="s">
        <v>197</v>
      </c>
      <c r="CRB42" s="147"/>
      <c r="CRC42" s="159"/>
      <c r="CRD42" s="160"/>
      <c r="CRI42" s="150" t="s">
        <v>197</v>
      </c>
      <c r="CRJ42" s="147"/>
      <c r="CRK42" s="159"/>
      <c r="CRL42" s="160"/>
      <c r="CRQ42" s="150" t="s">
        <v>197</v>
      </c>
      <c r="CRR42" s="147"/>
      <c r="CRS42" s="159"/>
      <c r="CRT42" s="160"/>
      <c r="CRY42" s="150" t="s">
        <v>197</v>
      </c>
      <c r="CRZ42" s="147"/>
      <c r="CSA42" s="159"/>
      <c r="CSB42" s="160"/>
      <c r="CSG42" s="150" t="s">
        <v>197</v>
      </c>
      <c r="CSH42" s="147"/>
      <c r="CSI42" s="159"/>
      <c r="CSJ42" s="160"/>
      <c r="CSO42" s="150" t="s">
        <v>197</v>
      </c>
      <c r="CSP42" s="147"/>
      <c r="CSQ42" s="159"/>
      <c r="CSR42" s="160"/>
      <c r="CSW42" s="150" t="s">
        <v>197</v>
      </c>
      <c r="CSX42" s="147"/>
      <c r="CSY42" s="159"/>
      <c r="CSZ42" s="160"/>
      <c r="CTE42" s="150" t="s">
        <v>197</v>
      </c>
      <c r="CTF42" s="147"/>
      <c r="CTG42" s="159"/>
      <c r="CTH42" s="160"/>
      <c r="CTM42" s="150" t="s">
        <v>197</v>
      </c>
      <c r="CTN42" s="147"/>
      <c r="CTO42" s="159"/>
      <c r="CTP42" s="160"/>
      <c r="CTU42" s="150" t="s">
        <v>197</v>
      </c>
      <c r="CTV42" s="147"/>
      <c r="CTW42" s="159"/>
      <c r="CTX42" s="160"/>
      <c r="CUC42" s="150" t="s">
        <v>197</v>
      </c>
      <c r="CUD42" s="147"/>
      <c r="CUE42" s="159"/>
      <c r="CUF42" s="160"/>
      <c r="CUK42" s="150" t="s">
        <v>197</v>
      </c>
      <c r="CUL42" s="147"/>
      <c r="CUM42" s="159"/>
      <c r="CUN42" s="160"/>
      <c r="CUS42" s="150" t="s">
        <v>197</v>
      </c>
      <c r="CUT42" s="147"/>
      <c r="CUU42" s="159"/>
      <c r="CUV42" s="160"/>
      <c r="CVA42" s="150" t="s">
        <v>197</v>
      </c>
      <c r="CVB42" s="147"/>
      <c r="CVC42" s="159"/>
      <c r="CVD42" s="160"/>
      <c r="CVI42" s="150" t="s">
        <v>197</v>
      </c>
      <c r="CVJ42" s="147"/>
      <c r="CVK42" s="159"/>
      <c r="CVL42" s="160"/>
      <c r="CVQ42" s="150" t="s">
        <v>197</v>
      </c>
      <c r="CVR42" s="147"/>
      <c r="CVS42" s="159"/>
      <c r="CVT42" s="160"/>
      <c r="CVY42" s="150" t="s">
        <v>197</v>
      </c>
      <c r="CVZ42" s="147"/>
      <c r="CWA42" s="159"/>
      <c r="CWB42" s="160"/>
      <c r="CWG42" s="150" t="s">
        <v>197</v>
      </c>
      <c r="CWH42" s="147"/>
      <c r="CWI42" s="159"/>
      <c r="CWJ42" s="160"/>
      <c r="CWO42" s="150" t="s">
        <v>197</v>
      </c>
      <c r="CWP42" s="147"/>
      <c r="CWQ42" s="159"/>
      <c r="CWR42" s="160"/>
      <c r="CWW42" s="150" t="s">
        <v>197</v>
      </c>
      <c r="CWX42" s="147"/>
      <c r="CWY42" s="159"/>
      <c r="CWZ42" s="160"/>
      <c r="CXE42" s="150" t="s">
        <v>197</v>
      </c>
      <c r="CXF42" s="147"/>
      <c r="CXG42" s="159"/>
      <c r="CXH42" s="160"/>
      <c r="CXM42" s="150" t="s">
        <v>197</v>
      </c>
      <c r="CXN42" s="147"/>
      <c r="CXO42" s="159"/>
      <c r="CXP42" s="160"/>
      <c r="CXU42" s="150" t="s">
        <v>197</v>
      </c>
      <c r="CXV42" s="147"/>
      <c r="CXW42" s="159"/>
      <c r="CXX42" s="160"/>
      <c r="CYC42" s="150" t="s">
        <v>197</v>
      </c>
      <c r="CYD42" s="147"/>
      <c r="CYE42" s="159"/>
      <c r="CYF42" s="160"/>
      <c r="CYK42" s="150" t="s">
        <v>197</v>
      </c>
      <c r="CYL42" s="147"/>
      <c r="CYM42" s="159"/>
      <c r="CYN42" s="160"/>
      <c r="CYS42" s="150" t="s">
        <v>197</v>
      </c>
      <c r="CYT42" s="147"/>
      <c r="CYU42" s="159"/>
      <c r="CYV42" s="160"/>
      <c r="CZA42" s="150" t="s">
        <v>197</v>
      </c>
      <c r="CZB42" s="147"/>
      <c r="CZC42" s="159"/>
      <c r="CZD42" s="160"/>
      <c r="CZI42" s="150" t="s">
        <v>197</v>
      </c>
      <c r="CZJ42" s="147"/>
      <c r="CZK42" s="159"/>
      <c r="CZL42" s="160"/>
      <c r="CZQ42" s="150" t="s">
        <v>197</v>
      </c>
      <c r="CZR42" s="147"/>
      <c r="CZS42" s="159"/>
      <c r="CZT42" s="160"/>
      <c r="CZY42" s="150" t="s">
        <v>197</v>
      </c>
      <c r="CZZ42" s="147"/>
      <c r="DAA42" s="159"/>
      <c r="DAB42" s="160"/>
      <c r="DAG42" s="150" t="s">
        <v>197</v>
      </c>
      <c r="DAH42" s="147"/>
      <c r="DAI42" s="159"/>
      <c r="DAJ42" s="160"/>
      <c r="DAO42" s="150" t="s">
        <v>197</v>
      </c>
      <c r="DAP42" s="147"/>
      <c r="DAQ42" s="159"/>
      <c r="DAR42" s="160"/>
      <c r="DAW42" s="150" t="s">
        <v>197</v>
      </c>
      <c r="DAX42" s="147"/>
      <c r="DAY42" s="159"/>
      <c r="DAZ42" s="160"/>
      <c r="DBE42" s="150" t="s">
        <v>197</v>
      </c>
      <c r="DBF42" s="147"/>
      <c r="DBG42" s="159"/>
      <c r="DBH42" s="160"/>
      <c r="DBM42" s="150" t="s">
        <v>197</v>
      </c>
      <c r="DBN42" s="147"/>
      <c r="DBO42" s="159"/>
      <c r="DBP42" s="160"/>
      <c r="DBU42" s="150" t="s">
        <v>197</v>
      </c>
      <c r="DBV42" s="147"/>
      <c r="DBW42" s="159"/>
      <c r="DBX42" s="160"/>
      <c r="DCC42" s="150" t="s">
        <v>197</v>
      </c>
      <c r="DCD42" s="147"/>
      <c r="DCE42" s="159"/>
      <c r="DCF42" s="160"/>
      <c r="DCK42" s="150" t="s">
        <v>197</v>
      </c>
      <c r="DCL42" s="147"/>
      <c r="DCM42" s="159"/>
      <c r="DCN42" s="160"/>
      <c r="DCS42" s="150" t="s">
        <v>197</v>
      </c>
      <c r="DCT42" s="147"/>
      <c r="DCU42" s="159"/>
      <c r="DCV42" s="160"/>
      <c r="DDA42" s="150" t="s">
        <v>197</v>
      </c>
      <c r="DDB42" s="147"/>
      <c r="DDC42" s="159"/>
      <c r="DDD42" s="160"/>
      <c r="DDI42" s="150" t="s">
        <v>197</v>
      </c>
      <c r="DDJ42" s="147"/>
      <c r="DDK42" s="159"/>
      <c r="DDL42" s="160"/>
      <c r="DDQ42" s="150" t="s">
        <v>197</v>
      </c>
      <c r="DDR42" s="147"/>
      <c r="DDS42" s="159"/>
      <c r="DDT42" s="160"/>
      <c r="DDY42" s="150" t="s">
        <v>197</v>
      </c>
      <c r="DDZ42" s="147"/>
      <c r="DEA42" s="159"/>
      <c r="DEB42" s="160"/>
      <c r="DEG42" s="150" t="s">
        <v>197</v>
      </c>
      <c r="DEH42" s="147"/>
      <c r="DEI42" s="159"/>
      <c r="DEJ42" s="160"/>
      <c r="DEO42" s="150" t="s">
        <v>197</v>
      </c>
      <c r="DEP42" s="147"/>
      <c r="DEQ42" s="159"/>
      <c r="DER42" s="160"/>
      <c r="DEW42" s="150" t="s">
        <v>197</v>
      </c>
      <c r="DEX42" s="147"/>
      <c r="DEY42" s="159"/>
      <c r="DEZ42" s="160"/>
      <c r="DFE42" s="150" t="s">
        <v>197</v>
      </c>
      <c r="DFF42" s="147"/>
      <c r="DFG42" s="159"/>
      <c r="DFH42" s="160"/>
      <c r="DFM42" s="150" t="s">
        <v>197</v>
      </c>
      <c r="DFN42" s="147"/>
      <c r="DFO42" s="159"/>
      <c r="DFP42" s="160"/>
      <c r="DFU42" s="150" t="s">
        <v>197</v>
      </c>
      <c r="DFV42" s="147"/>
      <c r="DFW42" s="159"/>
      <c r="DFX42" s="160"/>
      <c r="DGC42" s="150" t="s">
        <v>197</v>
      </c>
      <c r="DGD42" s="147"/>
      <c r="DGE42" s="159"/>
      <c r="DGF42" s="160"/>
      <c r="DGK42" s="150" t="s">
        <v>197</v>
      </c>
      <c r="DGL42" s="147"/>
      <c r="DGM42" s="159"/>
      <c r="DGN42" s="160"/>
      <c r="DGS42" s="150" t="s">
        <v>197</v>
      </c>
      <c r="DGT42" s="147"/>
      <c r="DGU42" s="159"/>
      <c r="DGV42" s="160"/>
      <c r="DHA42" s="150" t="s">
        <v>197</v>
      </c>
      <c r="DHB42" s="147"/>
      <c r="DHC42" s="159"/>
      <c r="DHD42" s="160"/>
      <c r="DHI42" s="150" t="s">
        <v>197</v>
      </c>
      <c r="DHJ42" s="147"/>
      <c r="DHK42" s="159"/>
      <c r="DHL42" s="160"/>
      <c r="DHQ42" s="150" t="s">
        <v>197</v>
      </c>
      <c r="DHR42" s="147"/>
      <c r="DHS42" s="159"/>
      <c r="DHT42" s="160"/>
      <c r="DHY42" s="150" t="s">
        <v>197</v>
      </c>
      <c r="DHZ42" s="147"/>
      <c r="DIA42" s="159"/>
      <c r="DIB42" s="160"/>
      <c r="DIG42" s="150" t="s">
        <v>197</v>
      </c>
      <c r="DIH42" s="147"/>
      <c r="DII42" s="159"/>
      <c r="DIJ42" s="160"/>
      <c r="DIO42" s="150" t="s">
        <v>197</v>
      </c>
      <c r="DIP42" s="147"/>
      <c r="DIQ42" s="159"/>
      <c r="DIR42" s="160"/>
      <c r="DIW42" s="150" t="s">
        <v>197</v>
      </c>
      <c r="DIX42" s="147"/>
      <c r="DIY42" s="159"/>
      <c r="DIZ42" s="160"/>
      <c r="DJE42" s="150" t="s">
        <v>197</v>
      </c>
      <c r="DJF42" s="147"/>
      <c r="DJG42" s="159"/>
      <c r="DJH42" s="160"/>
      <c r="DJM42" s="150" t="s">
        <v>197</v>
      </c>
      <c r="DJN42" s="147"/>
      <c r="DJO42" s="159"/>
      <c r="DJP42" s="160"/>
      <c r="DJU42" s="150" t="s">
        <v>197</v>
      </c>
      <c r="DJV42" s="147"/>
      <c r="DJW42" s="159"/>
      <c r="DJX42" s="160"/>
      <c r="DKC42" s="150" t="s">
        <v>197</v>
      </c>
      <c r="DKD42" s="147"/>
      <c r="DKE42" s="159"/>
      <c r="DKF42" s="160"/>
      <c r="DKK42" s="150" t="s">
        <v>197</v>
      </c>
      <c r="DKL42" s="147"/>
      <c r="DKM42" s="159"/>
      <c r="DKN42" s="160"/>
      <c r="DKS42" s="150" t="s">
        <v>197</v>
      </c>
      <c r="DKT42" s="147"/>
      <c r="DKU42" s="159"/>
      <c r="DKV42" s="160"/>
      <c r="DLA42" s="150" t="s">
        <v>197</v>
      </c>
      <c r="DLB42" s="147"/>
      <c r="DLC42" s="159"/>
      <c r="DLD42" s="160"/>
      <c r="DLI42" s="150" t="s">
        <v>197</v>
      </c>
      <c r="DLJ42" s="147"/>
      <c r="DLK42" s="159"/>
      <c r="DLL42" s="160"/>
      <c r="DLQ42" s="150" t="s">
        <v>197</v>
      </c>
      <c r="DLR42" s="147"/>
      <c r="DLS42" s="159"/>
      <c r="DLT42" s="160"/>
      <c r="DLY42" s="150" t="s">
        <v>197</v>
      </c>
      <c r="DLZ42" s="147"/>
      <c r="DMA42" s="159"/>
      <c r="DMB42" s="160"/>
      <c r="DMG42" s="150" t="s">
        <v>197</v>
      </c>
      <c r="DMH42" s="147"/>
      <c r="DMI42" s="159"/>
      <c r="DMJ42" s="160"/>
      <c r="DMO42" s="150" t="s">
        <v>197</v>
      </c>
      <c r="DMP42" s="147"/>
      <c r="DMQ42" s="159"/>
      <c r="DMR42" s="160"/>
      <c r="DMW42" s="150" t="s">
        <v>197</v>
      </c>
      <c r="DMX42" s="147"/>
      <c r="DMY42" s="159"/>
      <c r="DMZ42" s="160"/>
      <c r="DNE42" s="150" t="s">
        <v>197</v>
      </c>
      <c r="DNF42" s="147"/>
      <c r="DNG42" s="159"/>
      <c r="DNH42" s="160"/>
      <c r="DNM42" s="150" t="s">
        <v>197</v>
      </c>
      <c r="DNN42" s="147"/>
      <c r="DNO42" s="159"/>
      <c r="DNP42" s="160"/>
      <c r="DNU42" s="150" t="s">
        <v>197</v>
      </c>
      <c r="DNV42" s="147"/>
      <c r="DNW42" s="159"/>
      <c r="DNX42" s="160"/>
      <c r="DOC42" s="150" t="s">
        <v>197</v>
      </c>
      <c r="DOD42" s="147"/>
      <c r="DOE42" s="159"/>
      <c r="DOF42" s="160"/>
      <c r="DOK42" s="150" t="s">
        <v>197</v>
      </c>
      <c r="DOL42" s="147"/>
      <c r="DOM42" s="159"/>
      <c r="DON42" s="160"/>
      <c r="DOS42" s="150" t="s">
        <v>197</v>
      </c>
      <c r="DOT42" s="147"/>
      <c r="DOU42" s="159"/>
      <c r="DOV42" s="160"/>
      <c r="DPA42" s="150" t="s">
        <v>197</v>
      </c>
      <c r="DPB42" s="147"/>
      <c r="DPC42" s="159"/>
      <c r="DPD42" s="160"/>
      <c r="DPI42" s="150" t="s">
        <v>197</v>
      </c>
      <c r="DPJ42" s="147"/>
      <c r="DPK42" s="159"/>
      <c r="DPL42" s="160"/>
      <c r="DPQ42" s="150" t="s">
        <v>197</v>
      </c>
      <c r="DPR42" s="147"/>
      <c r="DPS42" s="159"/>
      <c r="DPT42" s="160"/>
      <c r="DPY42" s="150" t="s">
        <v>197</v>
      </c>
      <c r="DPZ42" s="147"/>
      <c r="DQA42" s="159"/>
      <c r="DQB42" s="160"/>
      <c r="DQG42" s="150" t="s">
        <v>197</v>
      </c>
      <c r="DQH42" s="147"/>
      <c r="DQI42" s="159"/>
      <c r="DQJ42" s="160"/>
      <c r="DQO42" s="150" t="s">
        <v>197</v>
      </c>
      <c r="DQP42" s="147"/>
      <c r="DQQ42" s="159"/>
      <c r="DQR42" s="160"/>
      <c r="DQW42" s="150" t="s">
        <v>197</v>
      </c>
      <c r="DQX42" s="147"/>
      <c r="DQY42" s="159"/>
      <c r="DQZ42" s="160"/>
      <c r="DRE42" s="150" t="s">
        <v>197</v>
      </c>
      <c r="DRF42" s="147"/>
      <c r="DRG42" s="159"/>
      <c r="DRH42" s="160"/>
      <c r="DRM42" s="150" t="s">
        <v>197</v>
      </c>
      <c r="DRN42" s="147"/>
      <c r="DRO42" s="159"/>
      <c r="DRP42" s="160"/>
      <c r="DRU42" s="150" t="s">
        <v>197</v>
      </c>
      <c r="DRV42" s="147"/>
      <c r="DRW42" s="159"/>
      <c r="DRX42" s="160"/>
      <c r="DSC42" s="150" t="s">
        <v>197</v>
      </c>
      <c r="DSD42" s="147"/>
      <c r="DSE42" s="159"/>
      <c r="DSF42" s="160"/>
      <c r="DSK42" s="150" t="s">
        <v>197</v>
      </c>
      <c r="DSL42" s="147"/>
      <c r="DSM42" s="159"/>
      <c r="DSN42" s="160"/>
      <c r="DSS42" s="150" t="s">
        <v>197</v>
      </c>
      <c r="DST42" s="147"/>
      <c r="DSU42" s="159"/>
      <c r="DSV42" s="160"/>
      <c r="DTA42" s="150" t="s">
        <v>197</v>
      </c>
      <c r="DTB42" s="147"/>
      <c r="DTC42" s="159"/>
      <c r="DTD42" s="160"/>
      <c r="DTI42" s="150" t="s">
        <v>197</v>
      </c>
      <c r="DTJ42" s="147"/>
      <c r="DTK42" s="159"/>
      <c r="DTL42" s="160"/>
      <c r="DTQ42" s="150" t="s">
        <v>197</v>
      </c>
      <c r="DTR42" s="147"/>
      <c r="DTS42" s="159"/>
      <c r="DTT42" s="160"/>
      <c r="DTY42" s="150" t="s">
        <v>197</v>
      </c>
      <c r="DTZ42" s="147"/>
      <c r="DUA42" s="159"/>
      <c r="DUB42" s="160"/>
      <c r="DUG42" s="150" t="s">
        <v>197</v>
      </c>
      <c r="DUH42" s="147"/>
      <c r="DUI42" s="159"/>
      <c r="DUJ42" s="160"/>
      <c r="DUO42" s="150" t="s">
        <v>197</v>
      </c>
      <c r="DUP42" s="147"/>
      <c r="DUQ42" s="159"/>
      <c r="DUR42" s="160"/>
      <c r="DUW42" s="150" t="s">
        <v>197</v>
      </c>
      <c r="DUX42" s="147"/>
      <c r="DUY42" s="159"/>
      <c r="DUZ42" s="160"/>
      <c r="DVE42" s="150" t="s">
        <v>197</v>
      </c>
      <c r="DVF42" s="147"/>
      <c r="DVG42" s="159"/>
      <c r="DVH42" s="160"/>
      <c r="DVM42" s="150" t="s">
        <v>197</v>
      </c>
      <c r="DVN42" s="147"/>
      <c r="DVO42" s="159"/>
      <c r="DVP42" s="160"/>
      <c r="DVU42" s="150" t="s">
        <v>197</v>
      </c>
      <c r="DVV42" s="147"/>
      <c r="DVW42" s="159"/>
      <c r="DVX42" s="160"/>
      <c r="DWC42" s="150" t="s">
        <v>197</v>
      </c>
      <c r="DWD42" s="147"/>
      <c r="DWE42" s="159"/>
      <c r="DWF42" s="160"/>
      <c r="DWK42" s="150" t="s">
        <v>197</v>
      </c>
      <c r="DWL42" s="147"/>
      <c r="DWM42" s="159"/>
      <c r="DWN42" s="160"/>
      <c r="DWS42" s="150" t="s">
        <v>197</v>
      </c>
      <c r="DWT42" s="147"/>
      <c r="DWU42" s="159"/>
      <c r="DWV42" s="160"/>
      <c r="DXA42" s="150" t="s">
        <v>197</v>
      </c>
      <c r="DXB42" s="147"/>
      <c r="DXC42" s="159"/>
      <c r="DXD42" s="160"/>
      <c r="DXI42" s="150" t="s">
        <v>197</v>
      </c>
      <c r="DXJ42" s="147"/>
      <c r="DXK42" s="159"/>
      <c r="DXL42" s="160"/>
      <c r="DXQ42" s="150" t="s">
        <v>197</v>
      </c>
      <c r="DXR42" s="147"/>
      <c r="DXS42" s="159"/>
      <c r="DXT42" s="160"/>
      <c r="DXY42" s="150" t="s">
        <v>197</v>
      </c>
      <c r="DXZ42" s="147"/>
      <c r="DYA42" s="159"/>
      <c r="DYB42" s="160"/>
      <c r="DYG42" s="150" t="s">
        <v>197</v>
      </c>
      <c r="DYH42" s="147"/>
      <c r="DYI42" s="159"/>
      <c r="DYJ42" s="160"/>
      <c r="DYO42" s="150" t="s">
        <v>197</v>
      </c>
      <c r="DYP42" s="147"/>
      <c r="DYQ42" s="159"/>
      <c r="DYR42" s="160"/>
      <c r="DYW42" s="150" t="s">
        <v>197</v>
      </c>
      <c r="DYX42" s="147"/>
      <c r="DYY42" s="159"/>
      <c r="DYZ42" s="160"/>
      <c r="DZE42" s="150" t="s">
        <v>197</v>
      </c>
      <c r="DZF42" s="147"/>
      <c r="DZG42" s="159"/>
      <c r="DZH42" s="160"/>
      <c r="DZM42" s="150" t="s">
        <v>197</v>
      </c>
      <c r="DZN42" s="147"/>
      <c r="DZO42" s="159"/>
      <c r="DZP42" s="160"/>
      <c r="DZU42" s="150" t="s">
        <v>197</v>
      </c>
      <c r="DZV42" s="147"/>
      <c r="DZW42" s="159"/>
      <c r="DZX42" s="160"/>
      <c r="EAC42" s="150" t="s">
        <v>197</v>
      </c>
      <c r="EAD42" s="147"/>
      <c r="EAE42" s="159"/>
      <c r="EAF42" s="160"/>
      <c r="EAK42" s="150" t="s">
        <v>197</v>
      </c>
      <c r="EAL42" s="147"/>
      <c r="EAM42" s="159"/>
      <c r="EAN42" s="160"/>
      <c r="EAS42" s="150" t="s">
        <v>197</v>
      </c>
      <c r="EAT42" s="147"/>
      <c r="EAU42" s="159"/>
      <c r="EAV42" s="160"/>
      <c r="EBA42" s="150" t="s">
        <v>197</v>
      </c>
      <c r="EBB42" s="147"/>
      <c r="EBC42" s="159"/>
      <c r="EBD42" s="160"/>
      <c r="EBI42" s="150" t="s">
        <v>197</v>
      </c>
      <c r="EBJ42" s="147"/>
      <c r="EBK42" s="159"/>
      <c r="EBL42" s="160"/>
      <c r="EBQ42" s="150" t="s">
        <v>197</v>
      </c>
      <c r="EBR42" s="147"/>
      <c r="EBS42" s="159"/>
      <c r="EBT42" s="160"/>
      <c r="EBY42" s="150" t="s">
        <v>197</v>
      </c>
      <c r="EBZ42" s="147"/>
      <c r="ECA42" s="159"/>
      <c r="ECB42" s="160"/>
      <c r="ECG42" s="150" t="s">
        <v>197</v>
      </c>
      <c r="ECH42" s="147"/>
      <c r="ECI42" s="159"/>
      <c r="ECJ42" s="160"/>
      <c r="ECO42" s="150" t="s">
        <v>197</v>
      </c>
      <c r="ECP42" s="147"/>
      <c r="ECQ42" s="159"/>
      <c r="ECR42" s="160"/>
      <c r="ECW42" s="150" t="s">
        <v>197</v>
      </c>
      <c r="ECX42" s="147"/>
      <c r="ECY42" s="159"/>
      <c r="ECZ42" s="160"/>
      <c r="EDE42" s="150" t="s">
        <v>197</v>
      </c>
      <c r="EDF42" s="147"/>
      <c r="EDG42" s="159"/>
      <c r="EDH42" s="160"/>
      <c r="EDM42" s="150" t="s">
        <v>197</v>
      </c>
      <c r="EDN42" s="147"/>
      <c r="EDO42" s="159"/>
      <c r="EDP42" s="160"/>
      <c r="EDU42" s="150" t="s">
        <v>197</v>
      </c>
      <c r="EDV42" s="147"/>
      <c r="EDW42" s="159"/>
      <c r="EDX42" s="160"/>
      <c r="EEC42" s="150" t="s">
        <v>197</v>
      </c>
      <c r="EED42" s="147"/>
      <c r="EEE42" s="159"/>
      <c r="EEF42" s="160"/>
      <c r="EEK42" s="150" t="s">
        <v>197</v>
      </c>
      <c r="EEL42" s="147"/>
      <c r="EEM42" s="159"/>
      <c r="EEN42" s="160"/>
      <c r="EES42" s="150" t="s">
        <v>197</v>
      </c>
      <c r="EET42" s="147"/>
      <c r="EEU42" s="159"/>
      <c r="EEV42" s="160"/>
      <c r="EFA42" s="150" t="s">
        <v>197</v>
      </c>
      <c r="EFB42" s="147"/>
      <c r="EFC42" s="159"/>
      <c r="EFD42" s="160"/>
      <c r="EFI42" s="150" t="s">
        <v>197</v>
      </c>
      <c r="EFJ42" s="147"/>
      <c r="EFK42" s="159"/>
      <c r="EFL42" s="160"/>
      <c r="EFQ42" s="150" t="s">
        <v>197</v>
      </c>
      <c r="EFR42" s="147"/>
      <c r="EFS42" s="159"/>
      <c r="EFT42" s="160"/>
      <c r="EFY42" s="150" t="s">
        <v>197</v>
      </c>
      <c r="EFZ42" s="147"/>
      <c r="EGA42" s="159"/>
      <c r="EGB42" s="160"/>
      <c r="EGG42" s="150" t="s">
        <v>197</v>
      </c>
      <c r="EGH42" s="147"/>
      <c r="EGI42" s="159"/>
      <c r="EGJ42" s="160"/>
      <c r="EGO42" s="150" t="s">
        <v>197</v>
      </c>
      <c r="EGP42" s="147"/>
      <c r="EGQ42" s="159"/>
      <c r="EGR42" s="160"/>
      <c r="EGW42" s="150" t="s">
        <v>197</v>
      </c>
      <c r="EGX42" s="147"/>
      <c r="EGY42" s="159"/>
      <c r="EGZ42" s="160"/>
      <c r="EHE42" s="150" t="s">
        <v>197</v>
      </c>
      <c r="EHF42" s="147"/>
      <c r="EHG42" s="159"/>
      <c r="EHH42" s="160"/>
      <c r="EHM42" s="150" t="s">
        <v>197</v>
      </c>
      <c r="EHN42" s="147"/>
      <c r="EHO42" s="159"/>
      <c r="EHP42" s="160"/>
      <c r="EHU42" s="150" t="s">
        <v>197</v>
      </c>
      <c r="EHV42" s="147"/>
      <c r="EHW42" s="159"/>
      <c r="EHX42" s="160"/>
      <c r="EIC42" s="150" t="s">
        <v>197</v>
      </c>
      <c r="EID42" s="147"/>
      <c r="EIE42" s="159"/>
      <c r="EIF42" s="160"/>
      <c r="EIK42" s="150" t="s">
        <v>197</v>
      </c>
      <c r="EIL42" s="147"/>
      <c r="EIM42" s="159"/>
      <c r="EIN42" s="160"/>
      <c r="EIS42" s="150" t="s">
        <v>197</v>
      </c>
      <c r="EIT42" s="147"/>
      <c r="EIU42" s="159"/>
      <c r="EIV42" s="160"/>
      <c r="EJA42" s="150" t="s">
        <v>197</v>
      </c>
      <c r="EJB42" s="147"/>
      <c r="EJC42" s="159"/>
      <c r="EJD42" s="160"/>
      <c r="EJI42" s="150" t="s">
        <v>197</v>
      </c>
      <c r="EJJ42" s="147"/>
      <c r="EJK42" s="159"/>
      <c r="EJL42" s="160"/>
      <c r="EJQ42" s="150" t="s">
        <v>197</v>
      </c>
      <c r="EJR42" s="147"/>
      <c r="EJS42" s="159"/>
      <c r="EJT42" s="160"/>
      <c r="EJY42" s="150" t="s">
        <v>197</v>
      </c>
      <c r="EJZ42" s="147"/>
      <c r="EKA42" s="159"/>
      <c r="EKB42" s="160"/>
      <c r="EKG42" s="150" t="s">
        <v>197</v>
      </c>
      <c r="EKH42" s="147"/>
      <c r="EKI42" s="159"/>
      <c r="EKJ42" s="160"/>
      <c r="EKO42" s="150" t="s">
        <v>197</v>
      </c>
      <c r="EKP42" s="147"/>
      <c r="EKQ42" s="159"/>
      <c r="EKR42" s="160"/>
      <c r="EKW42" s="150" t="s">
        <v>197</v>
      </c>
      <c r="EKX42" s="147"/>
      <c r="EKY42" s="159"/>
      <c r="EKZ42" s="160"/>
      <c r="ELE42" s="150" t="s">
        <v>197</v>
      </c>
      <c r="ELF42" s="147"/>
      <c r="ELG42" s="159"/>
      <c r="ELH42" s="160"/>
      <c r="ELM42" s="150" t="s">
        <v>197</v>
      </c>
      <c r="ELN42" s="147"/>
      <c r="ELO42" s="159"/>
      <c r="ELP42" s="160"/>
      <c r="ELU42" s="150" t="s">
        <v>197</v>
      </c>
      <c r="ELV42" s="147"/>
      <c r="ELW42" s="159"/>
      <c r="ELX42" s="160"/>
      <c r="EMC42" s="150" t="s">
        <v>197</v>
      </c>
      <c r="EMD42" s="147"/>
      <c r="EME42" s="159"/>
      <c r="EMF42" s="160"/>
      <c r="EMK42" s="150" t="s">
        <v>197</v>
      </c>
      <c r="EML42" s="147"/>
      <c r="EMM42" s="159"/>
      <c r="EMN42" s="160"/>
      <c r="EMS42" s="150" t="s">
        <v>197</v>
      </c>
      <c r="EMT42" s="147"/>
      <c r="EMU42" s="159"/>
      <c r="EMV42" s="160"/>
      <c r="ENA42" s="150" t="s">
        <v>197</v>
      </c>
      <c r="ENB42" s="147"/>
      <c r="ENC42" s="159"/>
      <c r="END42" s="160"/>
      <c r="ENI42" s="150" t="s">
        <v>197</v>
      </c>
      <c r="ENJ42" s="147"/>
      <c r="ENK42" s="159"/>
      <c r="ENL42" s="160"/>
      <c r="ENQ42" s="150" t="s">
        <v>197</v>
      </c>
      <c r="ENR42" s="147"/>
      <c r="ENS42" s="159"/>
      <c r="ENT42" s="160"/>
      <c r="ENY42" s="150" t="s">
        <v>197</v>
      </c>
      <c r="ENZ42" s="147"/>
      <c r="EOA42" s="159"/>
      <c r="EOB42" s="160"/>
      <c r="EOG42" s="150" t="s">
        <v>197</v>
      </c>
      <c r="EOH42" s="147"/>
      <c r="EOI42" s="159"/>
      <c r="EOJ42" s="160"/>
      <c r="EOO42" s="150" t="s">
        <v>197</v>
      </c>
      <c r="EOP42" s="147"/>
      <c r="EOQ42" s="159"/>
      <c r="EOR42" s="160"/>
      <c r="EOW42" s="150" t="s">
        <v>197</v>
      </c>
      <c r="EOX42" s="147"/>
      <c r="EOY42" s="159"/>
      <c r="EOZ42" s="160"/>
      <c r="EPE42" s="150" t="s">
        <v>197</v>
      </c>
      <c r="EPF42" s="147"/>
      <c r="EPG42" s="159"/>
      <c r="EPH42" s="160"/>
      <c r="EPM42" s="150" t="s">
        <v>197</v>
      </c>
      <c r="EPN42" s="147"/>
      <c r="EPO42" s="159"/>
      <c r="EPP42" s="160"/>
      <c r="EPU42" s="150" t="s">
        <v>197</v>
      </c>
      <c r="EPV42" s="147"/>
      <c r="EPW42" s="159"/>
      <c r="EPX42" s="160"/>
      <c r="EQC42" s="150" t="s">
        <v>197</v>
      </c>
      <c r="EQD42" s="147"/>
      <c r="EQE42" s="159"/>
      <c r="EQF42" s="160"/>
      <c r="EQK42" s="150" t="s">
        <v>197</v>
      </c>
      <c r="EQL42" s="147"/>
      <c r="EQM42" s="159"/>
      <c r="EQN42" s="160"/>
      <c r="EQS42" s="150" t="s">
        <v>197</v>
      </c>
      <c r="EQT42" s="147"/>
      <c r="EQU42" s="159"/>
      <c r="EQV42" s="160"/>
      <c r="ERA42" s="150" t="s">
        <v>197</v>
      </c>
      <c r="ERB42" s="147"/>
      <c r="ERC42" s="159"/>
      <c r="ERD42" s="160"/>
      <c r="ERI42" s="150" t="s">
        <v>197</v>
      </c>
      <c r="ERJ42" s="147"/>
      <c r="ERK42" s="159"/>
      <c r="ERL42" s="160"/>
      <c r="ERQ42" s="150" t="s">
        <v>197</v>
      </c>
      <c r="ERR42" s="147"/>
      <c r="ERS42" s="159"/>
      <c r="ERT42" s="160"/>
      <c r="ERY42" s="150" t="s">
        <v>197</v>
      </c>
      <c r="ERZ42" s="147"/>
      <c r="ESA42" s="159"/>
      <c r="ESB42" s="160"/>
      <c r="ESG42" s="150" t="s">
        <v>197</v>
      </c>
      <c r="ESH42" s="147"/>
      <c r="ESI42" s="159"/>
      <c r="ESJ42" s="160"/>
      <c r="ESO42" s="150" t="s">
        <v>197</v>
      </c>
      <c r="ESP42" s="147"/>
      <c r="ESQ42" s="159"/>
      <c r="ESR42" s="160"/>
      <c r="ESW42" s="150" t="s">
        <v>197</v>
      </c>
      <c r="ESX42" s="147"/>
      <c r="ESY42" s="159"/>
      <c r="ESZ42" s="160"/>
      <c r="ETE42" s="150" t="s">
        <v>197</v>
      </c>
      <c r="ETF42" s="147"/>
      <c r="ETG42" s="159"/>
      <c r="ETH42" s="160"/>
      <c r="ETM42" s="150" t="s">
        <v>197</v>
      </c>
      <c r="ETN42" s="147"/>
      <c r="ETO42" s="159"/>
      <c r="ETP42" s="160"/>
      <c r="ETU42" s="150" t="s">
        <v>197</v>
      </c>
      <c r="ETV42" s="147"/>
      <c r="ETW42" s="159"/>
      <c r="ETX42" s="160"/>
      <c r="EUC42" s="150" t="s">
        <v>197</v>
      </c>
      <c r="EUD42" s="147"/>
      <c r="EUE42" s="159"/>
      <c r="EUF42" s="160"/>
      <c r="EUK42" s="150" t="s">
        <v>197</v>
      </c>
      <c r="EUL42" s="147"/>
      <c r="EUM42" s="159"/>
      <c r="EUN42" s="160"/>
      <c r="EUS42" s="150" t="s">
        <v>197</v>
      </c>
      <c r="EUT42" s="147"/>
      <c r="EUU42" s="159"/>
      <c r="EUV42" s="160"/>
      <c r="EVA42" s="150" t="s">
        <v>197</v>
      </c>
      <c r="EVB42" s="147"/>
      <c r="EVC42" s="159"/>
      <c r="EVD42" s="160"/>
      <c r="EVI42" s="150" t="s">
        <v>197</v>
      </c>
      <c r="EVJ42" s="147"/>
      <c r="EVK42" s="159"/>
      <c r="EVL42" s="160"/>
      <c r="EVQ42" s="150" t="s">
        <v>197</v>
      </c>
      <c r="EVR42" s="147"/>
      <c r="EVS42" s="159"/>
      <c r="EVT42" s="160"/>
      <c r="EVY42" s="150" t="s">
        <v>197</v>
      </c>
      <c r="EVZ42" s="147"/>
      <c r="EWA42" s="159"/>
      <c r="EWB42" s="160"/>
      <c r="EWG42" s="150" t="s">
        <v>197</v>
      </c>
      <c r="EWH42" s="147"/>
      <c r="EWI42" s="159"/>
      <c r="EWJ42" s="160"/>
      <c r="EWO42" s="150" t="s">
        <v>197</v>
      </c>
      <c r="EWP42" s="147"/>
      <c r="EWQ42" s="159"/>
      <c r="EWR42" s="160"/>
      <c r="EWW42" s="150" t="s">
        <v>197</v>
      </c>
      <c r="EWX42" s="147"/>
      <c r="EWY42" s="159"/>
      <c r="EWZ42" s="160"/>
      <c r="EXE42" s="150" t="s">
        <v>197</v>
      </c>
      <c r="EXF42" s="147"/>
      <c r="EXG42" s="159"/>
      <c r="EXH42" s="160"/>
      <c r="EXM42" s="150" t="s">
        <v>197</v>
      </c>
      <c r="EXN42" s="147"/>
      <c r="EXO42" s="159"/>
      <c r="EXP42" s="160"/>
      <c r="EXU42" s="150" t="s">
        <v>197</v>
      </c>
      <c r="EXV42" s="147"/>
      <c r="EXW42" s="159"/>
      <c r="EXX42" s="160"/>
      <c r="EYC42" s="150" t="s">
        <v>197</v>
      </c>
      <c r="EYD42" s="147"/>
      <c r="EYE42" s="159"/>
      <c r="EYF42" s="160"/>
      <c r="EYK42" s="150" t="s">
        <v>197</v>
      </c>
      <c r="EYL42" s="147"/>
      <c r="EYM42" s="159"/>
      <c r="EYN42" s="160"/>
      <c r="EYS42" s="150" t="s">
        <v>197</v>
      </c>
      <c r="EYT42" s="147"/>
      <c r="EYU42" s="159"/>
      <c r="EYV42" s="160"/>
      <c r="EZA42" s="150" t="s">
        <v>197</v>
      </c>
      <c r="EZB42" s="147"/>
      <c r="EZC42" s="159"/>
      <c r="EZD42" s="160"/>
      <c r="EZI42" s="150" t="s">
        <v>197</v>
      </c>
      <c r="EZJ42" s="147"/>
      <c r="EZK42" s="159"/>
      <c r="EZL42" s="160"/>
      <c r="EZQ42" s="150" t="s">
        <v>197</v>
      </c>
      <c r="EZR42" s="147"/>
      <c r="EZS42" s="159"/>
      <c r="EZT42" s="160"/>
      <c r="EZY42" s="150" t="s">
        <v>197</v>
      </c>
      <c r="EZZ42" s="147"/>
      <c r="FAA42" s="159"/>
      <c r="FAB42" s="160"/>
      <c r="FAG42" s="150" t="s">
        <v>197</v>
      </c>
      <c r="FAH42" s="147"/>
      <c r="FAI42" s="159"/>
      <c r="FAJ42" s="160"/>
      <c r="FAO42" s="150" t="s">
        <v>197</v>
      </c>
      <c r="FAP42" s="147"/>
      <c r="FAQ42" s="159"/>
      <c r="FAR42" s="160"/>
      <c r="FAW42" s="150" t="s">
        <v>197</v>
      </c>
      <c r="FAX42" s="147"/>
      <c r="FAY42" s="159"/>
      <c r="FAZ42" s="160"/>
      <c r="FBE42" s="150" t="s">
        <v>197</v>
      </c>
      <c r="FBF42" s="147"/>
      <c r="FBG42" s="159"/>
      <c r="FBH42" s="160"/>
      <c r="FBM42" s="150" t="s">
        <v>197</v>
      </c>
      <c r="FBN42" s="147"/>
      <c r="FBO42" s="159"/>
      <c r="FBP42" s="160"/>
      <c r="FBU42" s="150" t="s">
        <v>197</v>
      </c>
      <c r="FBV42" s="147"/>
      <c r="FBW42" s="159"/>
      <c r="FBX42" s="160"/>
      <c r="FCC42" s="150" t="s">
        <v>197</v>
      </c>
      <c r="FCD42" s="147"/>
      <c r="FCE42" s="159"/>
      <c r="FCF42" s="160"/>
      <c r="FCK42" s="150" t="s">
        <v>197</v>
      </c>
      <c r="FCL42" s="147"/>
      <c r="FCM42" s="159"/>
      <c r="FCN42" s="160"/>
      <c r="FCS42" s="150" t="s">
        <v>197</v>
      </c>
      <c r="FCT42" s="147"/>
      <c r="FCU42" s="159"/>
      <c r="FCV42" s="160"/>
      <c r="FDA42" s="150" t="s">
        <v>197</v>
      </c>
      <c r="FDB42" s="147"/>
      <c r="FDC42" s="159"/>
      <c r="FDD42" s="160"/>
      <c r="FDI42" s="150" t="s">
        <v>197</v>
      </c>
      <c r="FDJ42" s="147"/>
      <c r="FDK42" s="159"/>
      <c r="FDL42" s="160"/>
      <c r="FDQ42" s="150" t="s">
        <v>197</v>
      </c>
      <c r="FDR42" s="147"/>
      <c r="FDS42" s="159"/>
      <c r="FDT42" s="160"/>
      <c r="FDY42" s="150" t="s">
        <v>197</v>
      </c>
      <c r="FDZ42" s="147"/>
      <c r="FEA42" s="159"/>
      <c r="FEB42" s="160"/>
      <c r="FEG42" s="150" t="s">
        <v>197</v>
      </c>
      <c r="FEH42" s="147"/>
      <c r="FEI42" s="159"/>
      <c r="FEJ42" s="160"/>
      <c r="FEO42" s="150" t="s">
        <v>197</v>
      </c>
      <c r="FEP42" s="147"/>
      <c r="FEQ42" s="159"/>
      <c r="FER42" s="160"/>
      <c r="FEW42" s="150" t="s">
        <v>197</v>
      </c>
      <c r="FEX42" s="147"/>
      <c r="FEY42" s="159"/>
      <c r="FEZ42" s="160"/>
      <c r="FFE42" s="150" t="s">
        <v>197</v>
      </c>
      <c r="FFF42" s="147"/>
      <c r="FFG42" s="159"/>
      <c r="FFH42" s="160"/>
      <c r="FFM42" s="150" t="s">
        <v>197</v>
      </c>
      <c r="FFN42" s="147"/>
      <c r="FFO42" s="159"/>
      <c r="FFP42" s="160"/>
      <c r="FFU42" s="150" t="s">
        <v>197</v>
      </c>
      <c r="FFV42" s="147"/>
      <c r="FFW42" s="159"/>
      <c r="FFX42" s="160"/>
      <c r="FGC42" s="150" t="s">
        <v>197</v>
      </c>
      <c r="FGD42" s="147"/>
      <c r="FGE42" s="159"/>
      <c r="FGF42" s="160"/>
      <c r="FGK42" s="150" t="s">
        <v>197</v>
      </c>
      <c r="FGL42" s="147"/>
      <c r="FGM42" s="159"/>
      <c r="FGN42" s="160"/>
      <c r="FGS42" s="150" t="s">
        <v>197</v>
      </c>
      <c r="FGT42" s="147"/>
      <c r="FGU42" s="159"/>
      <c r="FGV42" s="160"/>
      <c r="FHA42" s="150" t="s">
        <v>197</v>
      </c>
      <c r="FHB42" s="147"/>
      <c r="FHC42" s="159"/>
      <c r="FHD42" s="160"/>
      <c r="FHI42" s="150" t="s">
        <v>197</v>
      </c>
      <c r="FHJ42" s="147"/>
      <c r="FHK42" s="159"/>
      <c r="FHL42" s="160"/>
      <c r="FHQ42" s="150" t="s">
        <v>197</v>
      </c>
      <c r="FHR42" s="147"/>
      <c r="FHS42" s="159"/>
      <c r="FHT42" s="160"/>
      <c r="FHY42" s="150" t="s">
        <v>197</v>
      </c>
      <c r="FHZ42" s="147"/>
      <c r="FIA42" s="159"/>
      <c r="FIB42" s="160"/>
      <c r="FIG42" s="150" t="s">
        <v>197</v>
      </c>
      <c r="FIH42" s="147"/>
      <c r="FII42" s="159"/>
      <c r="FIJ42" s="160"/>
      <c r="FIO42" s="150" t="s">
        <v>197</v>
      </c>
      <c r="FIP42" s="147"/>
      <c r="FIQ42" s="159"/>
      <c r="FIR42" s="160"/>
      <c r="FIW42" s="150" t="s">
        <v>197</v>
      </c>
      <c r="FIX42" s="147"/>
      <c r="FIY42" s="159"/>
      <c r="FIZ42" s="160"/>
      <c r="FJE42" s="150" t="s">
        <v>197</v>
      </c>
      <c r="FJF42" s="147"/>
      <c r="FJG42" s="159"/>
      <c r="FJH42" s="160"/>
      <c r="FJM42" s="150" t="s">
        <v>197</v>
      </c>
      <c r="FJN42" s="147"/>
      <c r="FJO42" s="159"/>
      <c r="FJP42" s="160"/>
      <c r="FJU42" s="150" t="s">
        <v>197</v>
      </c>
      <c r="FJV42" s="147"/>
      <c r="FJW42" s="159"/>
      <c r="FJX42" s="160"/>
      <c r="FKC42" s="150" t="s">
        <v>197</v>
      </c>
      <c r="FKD42" s="147"/>
      <c r="FKE42" s="159"/>
      <c r="FKF42" s="160"/>
      <c r="FKK42" s="150" t="s">
        <v>197</v>
      </c>
      <c r="FKL42" s="147"/>
      <c r="FKM42" s="159"/>
      <c r="FKN42" s="160"/>
      <c r="FKS42" s="150" t="s">
        <v>197</v>
      </c>
      <c r="FKT42" s="147"/>
      <c r="FKU42" s="159"/>
      <c r="FKV42" s="160"/>
      <c r="FLA42" s="150" t="s">
        <v>197</v>
      </c>
      <c r="FLB42" s="147"/>
      <c r="FLC42" s="159"/>
      <c r="FLD42" s="160"/>
      <c r="FLI42" s="150" t="s">
        <v>197</v>
      </c>
      <c r="FLJ42" s="147"/>
      <c r="FLK42" s="159"/>
      <c r="FLL42" s="160"/>
      <c r="FLQ42" s="150" t="s">
        <v>197</v>
      </c>
      <c r="FLR42" s="147"/>
      <c r="FLS42" s="159"/>
      <c r="FLT42" s="160"/>
      <c r="FLY42" s="150" t="s">
        <v>197</v>
      </c>
      <c r="FLZ42" s="147"/>
      <c r="FMA42" s="159"/>
      <c r="FMB42" s="160"/>
      <c r="FMG42" s="150" t="s">
        <v>197</v>
      </c>
      <c r="FMH42" s="147"/>
      <c r="FMI42" s="159"/>
      <c r="FMJ42" s="160"/>
      <c r="FMO42" s="150" t="s">
        <v>197</v>
      </c>
      <c r="FMP42" s="147"/>
      <c r="FMQ42" s="159"/>
      <c r="FMR42" s="160"/>
      <c r="FMW42" s="150" t="s">
        <v>197</v>
      </c>
      <c r="FMX42" s="147"/>
      <c r="FMY42" s="159"/>
      <c r="FMZ42" s="160"/>
      <c r="FNE42" s="150" t="s">
        <v>197</v>
      </c>
      <c r="FNF42" s="147"/>
      <c r="FNG42" s="159"/>
      <c r="FNH42" s="160"/>
      <c r="FNM42" s="150" t="s">
        <v>197</v>
      </c>
      <c r="FNN42" s="147"/>
      <c r="FNO42" s="159"/>
      <c r="FNP42" s="160"/>
      <c r="FNU42" s="150" t="s">
        <v>197</v>
      </c>
      <c r="FNV42" s="147"/>
      <c r="FNW42" s="159"/>
      <c r="FNX42" s="160"/>
      <c r="FOC42" s="150" t="s">
        <v>197</v>
      </c>
      <c r="FOD42" s="147"/>
      <c r="FOE42" s="159"/>
      <c r="FOF42" s="160"/>
      <c r="FOK42" s="150" t="s">
        <v>197</v>
      </c>
      <c r="FOL42" s="147"/>
      <c r="FOM42" s="159"/>
      <c r="FON42" s="160"/>
      <c r="FOS42" s="150" t="s">
        <v>197</v>
      </c>
      <c r="FOT42" s="147"/>
      <c r="FOU42" s="159"/>
      <c r="FOV42" s="160"/>
      <c r="FPA42" s="150" t="s">
        <v>197</v>
      </c>
      <c r="FPB42" s="147"/>
      <c r="FPC42" s="159"/>
      <c r="FPD42" s="160"/>
      <c r="FPI42" s="150" t="s">
        <v>197</v>
      </c>
      <c r="FPJ42" s="147"/>
      <c r="FPK42" s="159"/>
      <c r="FPL42" s="160"/>
      <c r="FPQ42" s="150" t="s">
        <v>197</v>
      </c>
      <c r="FPR42" s="147"/>
      <c r="FPS42" s="159"/>
      <c r="FPT42" s="160"/>
      <c r="FPY42" s="150" t="s">
        <v>197</v>
      </c>
      <c r="FPZ42" s="147"/>
      <c r="FQA42" s="159"/>
      <c r="FQB42" s="160"/>
      <c r="FQG42" s="150" t="s">
        <v>197</v>
      </c>
      <c r="FQH42" s="147"/>
      <c r="FQI42" s="159"/>
      <c r="FQJ42" s="160"/>
      <c r="FQO42" s="150" t="s">
        <v>197</v>
      </c>
      <c r="FQP42" s="147"/>
      <c r="FQQ42" s="159"/>
      <c r="FQR42" s="160"/>
      <c r="FQW42" s="150" t="s">
        <v>197</v>
      </c>
      <c r="FQX42" s="147"/>
      <c r="FQY42" s="159"/>
      <c r="FQZ42" s="160"/>
      <c r="FRE42" s="150" t="s">
        <v>197</v>
      </c>
      <c r="FRF42" s="147"/>
      <c r="FRG42" s="159"/>
      <c r="FRH42" s="160"/>
      <c r="FRM42" s="150" t="s">
        <v>197</v>
      </c>
      <c r="FRN42" s="147"/>
      <c r="FRO42" s="159"/>
      <c r="FRP42" s="160"/>
      <c r="FRU42" s="150" t="s">
        <v>197</v>
      </c>
      <c r="FRV42" s="147"/>
      <c r="FRW42" s="159"/>
      <c r="FRX42" s="160"/>
      <c r="FSC42" s="150" t="s">
        <v>197</v>
      </c>
      <c r="FSD42" s="147"/>
      <c r="FSE42" s="159"/>
      <c r="FSF42" s="160"/>
      <c r="FSK42" s="150" t="s">
        <v>197</v>
      </c>
      <c r="FSL42" s="147"/>
      <c r="FSM42" s="159"/>
      <c r="FSN42" s="160"/>
      <c r="FSS42" s="150" t="s">
        <v>197</v>
      </c>
      <c r="FST42" s="147"/>
      <c r="FSU42" s="159"/>
      <c r="FSV42" s="160"/>
      <c r="FTA42" s="150" t="s">
        <v>197</v>
      </c>
      <c r="FTB42" s="147"/>
      <c r="FTC42" s="159"/>
      <c r="FTD42" s="160"/>
      <c r="FTI42" s="150" t="s">
        <v>197</v>
      </c>
      <c r="FTJ42" s="147"/>
      <c r="FTK42" s="159"/>
      <c r="FTL42" s="160"/>
      <c r="FTQ42" s="150" t="s">
        <v>197</v>
      </c>
      <c r="FTR42" s="147"/>
      <c r="FTS42" s="159"/>
      <c r="FTT42" s="160"/>
      <c r="FTY42" s="150" t="s">
        <v>197</v>
      </c>
      <c r="FTZ42" s="147"/>
      <c r="FUA42" s="159"/>
      <c r="FUB42" s="160"/>
      <c r="FUG42" s="150" t="s">
        <v>197</v>
      </c>
      <c r="FUH42" s="147"/>
      <c r="FUI42" s="159"/>
      <c r="FUJ42" s="160"/>
      <c r="FUO42" s="150" t="s">
        <v>197</v>
      </c>
      <c r="FUP42" s="147"/>
      <c r="FUQ42" s="159"/>
      <c r="FUR42" s="160"/>
      <c r="FUW42" s="150" t="s">
        <v>197</v>
      </c>
      <c r="FUX42" s="147"/>
      <c r="FUY42" s="159"/>
      <c r="FUZ42" s="160"/>
      <c r="FVE42" s="150" t="s">
        <v>197</v>
      </c>
      <c r="FVF42" s="147"/>
      <c r="FVG42" s="159"/>
      <c r="FVH42" s="160"/>
      <c r="FVM42" s="150" t="s">
        <v>197</v>
      </c>
      <c r="FVN42" s="147"/>
      <c r="FVO42" s="159"/>
      <c r="FVP42" s="160"/>
      <c r="FVU42" s="150" t="s">
        <v>197</v>
      </c>
      <c r="FVV42" s="147"/>
      <c r="FVW42" s="159"/>
      <c r="FVX42" s="160"/>
      <c r="FWC42" s="150" t="s">
        <v>197</v>
      </c>
      <c r="FWD42" s="147"/>
      <c r="FWE42" s="159"/>
      <c r="FWF42" s="160"/>
      <c r="FWK42" s="150" t="s">
        <v>197</v>
      </c>
      <c r="FWL42" s="147"/>
      <c r="FWM42" s="159"/>
      <c r="FWN42" s="160"/>
      <c r="FWS42" s="150" t="s">
        <v>197</v>
      </c>
      <c r="FWT42" s="147"/>
      <c r="FWU42" s="159"/>
      <c r="FWV42" s="160"/>
      <c r="FXA42" s="150" t="s">
        <v>197</v>
      </c>
      <c r="FXB42" s="147"/>
      <c r="FXC42" s="159"/>
      <c r="FXD42" s="160"/>
      <c r="FXI42" s="150" t="s">
        <v>197</v>
      </c>
      <c r="FXJ42" s="147"/>
      <c r="FXK42" s="159"/>
      <c r="FXL42" s="160"/>
      <c r="FXQ42" s="150" t="s">
        <v>197</v>
      </c>
      <c r="FXR42" s="147"/>
      <c r="FXS42" s="159"/>
      <c r="FXT42" s="160"/>
      <c r="FXY42" s="150" t="s">
        <v>197</v>
      </c>
      <c r="FXZ42" s="147"/>
      <c r="FYA42" s="159"/>
      <c r="FYB42" s="160"/>
      <c r="FYG42" s="150" t="s">
        <v>197</v>
      </c>
      <c r="FYH42" s="147"/>
      <c r="FYI42" s="159"/>
      <c r="FYJ42" s="160"/>
      <c r="FYO42" s="150" t="s">
        <v>197</v>
      </c>
      <c r="FYP42" s="147"/>
      <c r="FYQ42" s="159"/>
      <c r="FYR42" s="160"/>
      <c r="FYW42" s="150" t="s">
        <v>197</v>
      </c>
      <c r="FYX42" s="147"/>
      <c r="FYY42" s="159"/>
      <c r="FYZ42" s="160"/>
      <c r="FZE42" s="150" t="s">
        <v>197</v>
      </c>
      <c r="FZF42" s="147"/>
      <c r="FZG42" s="159"/>
      <c r="FZH42" s="160"/>
      <c r="FZM42" s="150" t="s">
        <v>197</v>
      </c>
      <c r="FZN42" s="147"/>
      <c r="FZO42" s="159"/>
      <c r="FZP42" s="160"/>
      <c r="FZU42" s="150" t="s">
        <v>197</v>
      </c>
      <c r="FZV42" s="147"/>
      <c r="FZW42" s="159"/>
      <c r="FZX42" s="160"/>
      <c r="GAC42" s="150" t="s">
        <v>197</v>
      </c>
      <c r="GAD42" s="147"/>
      <c r="GAE42" s="159"/>
      <c r="GAF42" s="160"/>
      <c r="GAK42" s="150" t="s">
        <v>197</v>
      </c>
      <c r="GAL42" s="147"/>
      <c r="GAM42" s="159"/>
      <c r="GAN42" s="160"/>
      <c r="GAS42" s="150" t="s">
        <v>197</v>
      </c>
      <c r="GAT42" s="147"/>
      <c r="GAU42" s="159"/>
      <c r="GAV42" s="160"/>
      <c r="GBA42" s="150" t="s">
        <v>197</v>
      </c>
      <c r="GBB42" s="147"/>
      <c r="GBC42" s="159"/>
      <c r="GBD42" s="160"/>
      <c r="GBI42" s="150" t="s">
        <v>197</v>
      </c>
      <c r="GBJ42" s="147"/>
      <c r="GBK42" s="159"/>
      <c r="GBL42" s="160"/>
      <c r="GBQ42" s="150" t="s">
        <v>197</v>
      </c>
      <c r="GBR42" s="147"/>
      <c r="GBS42" s="159"/>
      <c r="GBT42" s="160"/>
      <c r="GBY42" s="150" t="s">
        <v>197</v>
      </c>
      <c r="GBZ42" s="147"/>
      <c r="GCA42" s="159"/>
      <c r="GCB42" s="160"/>
      <c r="GCG42" s="150" t="s">
        <v>197</v>
      </c>
      <c r="GCH42" s="147"/>
      <c r="GCI42" s="159"/>
      <c r="GCJ42" s="160"/>
      <c r="GCO42" s="150" t="s">
        <v>197</v>
      </c>
      <c r="GCP42" s="147"/>
      <c r="GCQ42" s="159"/>
      <c r="GCR42" s="160"/>
      <c r="GCW42" s="150" t="s">
        <v>197</v>
      </c>
      <c r="GCX42" s="147"/>
      <c r="GCY42" s="159"/>
      <c r="GCZ42" s="160"/>
      <c r="GDE42" s="150" t="s">
        <v>197</v>
      </c>
      <c r="GDF42" s="147"/>
      <c r="GDG42" s="159"/>
      <c r="GDH42" s="160"/>
      <c r="GDM42" s="150" t="s">
        <v>197</v>
      </c>
      <c r="GDN42" s="147"/>
      <c r="GDO42" s="159"/>
      <c r="GDP42" s="160"/>
      <c r="GDU42" s="150" t="s">
        <v>197</v>
      </c>
      <c r="GDV42" s="147"/>
      <c r="GDW42" s="159"/>
      <c r="GDX42" s="160"/>
      <c r="GEC42" s="150" t="s">
        <v>197</v>
      </c>
      <c r="GED42" s="147"/>
      <c r="GEE42" s="159"/>
      <c r="GEF42" s="160"/>
      <c r="GEK42" s="150" t="s">
        <v>197</v>
      </c>
      <c r="GEL42" s="147"/>
      <c r="GEM42" s="159"/>
      <c r="GEN42" s="160"/>
      <c r="GES42" s="150" t="s">
        <v>197</v>
      </c>
      <c r="GET42" s="147"/>
      <c r="GEU42" s="159"/>
      <c r="GEV42" s="160"/>
      <c r="GFA42" s="150" t="s">
        <v>197</v>
      </c>
      <c r="GFB42" s="147"/>
      <c r="GFC42" s="159"/>
      <c r="GFD42" s="160"/>
      <c r="GFI42" s="150" t="s">
        <v>197</v>
      </c>
      <c r="GFJ42" s="147"/>
      <c r="GFK42" s="159"/>
      <c r="GFL42" s="160"/>
      <c r="GFQ42" s="150" t="s">
        <v>197</v>
      </c>
      <c r="GFR42" s="147"/>
      <c r="GFS42" s="159"/>
      <c r="GFT42" s="160"/>
      <c r="GFY42" s="150" t="s">
        <v>197</v>
      </c>
      <c r="GFZ42" s="147"/>
      <c r="GGA42" s="159"/>
      <c r="GGB42" s="160"/>
      <c r="GGG42" s="150" t="s">
        <v>197</v>
      </c>
      <c r="GGH42" s="147"/>
      <c r="GGI42" s="159"/>
      <c r="GGJ42" s="160"/>
      <c r="GGO42" s="150" t="s">
        <v>197</v>
      </c>
      <c r="GGP42" s="147"/>
      <c r="GGQ42" s="159"/>
      <c r="GGR42" s="160"/>
      <c r="GGW42" s="150" t="s">
        <v>197</v>
      </c>
      <c r="GGX42" s="147"/>
      <c r="GGY42" s="159"/>
      <c r="GGZ42" s="160"/>
      <c r="GHE42" s="150" t="s">
        <v>197</v>
      </c>
      <c r="GHF42" s="147"/>
      <c r="GHG42" s="159"/>
      <c r="GHH42" s="160"/>
      <c r="GHM42" s="150" t="s">
        <v>197</v>
      </c>
      <c r="GHN42" s="147"/>
      <c r="GHO42" s="159"/>
      <c r="GHP42" s="160"/>
      <c r="GHU42" s="150" t="s">
        <v>197</v>
      </c>
      <c r="GHV42" s="147"/>
      <c r="GHW42" s="159"/>
      <c r="GHX42" s="160"/>
      <c r="GIC42" s="150" t="s">
        <v>197</v>
      </c>
      <c r="GID42" s="147"/>
      <c r="GIE42" s="159"/>
      <c r="GIF42" s="160"/>
      <c r="GIK42" s="150" t="s">
        <v>197</v>
      </c>
      <c r="GIL42" s="147"/>
      <c r="GIM42" s="159"/>
      <c r="GIN42" s="160"/>
      <c r="GIS42" s="150" t="s">
        <v>197</v>
      </c>
      <c r="GIT42" s="147"/>
      <c r="GIU42" s="159"/>
      <c r="GIV42" s="160"/>
      <c r="GJA42" s="150" t="s">
        <v>197</v>
      </c>
      <c r="GJB42" s="147"/>
      <c r="GJC42" s="159"/>
      <c r="GJD42" s="160"/>
      <c r="GJI42" s="150" t="s">
        <v>197</v>
      </c>
      <c r="GJJ42" s="147"/>
      <c r="GJK42" s="159"/>
      <c r="GJL42" s="160"/>
      <c r="GJQ42" s="150" t="s">
        <v>197</v>
      </c>
      <c r="GJR42" s="147"/>
      <c r="GJS42" s="159"/>
      <c r="GJT42" s="160"/>
      <c r="GJY42" s="150" t="s">
        <v>197</v>
      </c>
      <c r="GJZ42" s="147"/>
      <c r="GKA42" s="159"/>
      <c r="GKB42" s="160"/>
      <c r="GKG42" s="150" t="s">
        <v>197</v>
      </c>
      <c r="GKH42" s="147"/>
      <c r="GKI42" s="159"/>
      <c r="GKJ42" s="160"/>
      <c r="GKO42" s="150" t="s">
        <v>197</v>
      </c>
      <c r="GKP42" s="147"/>
      <c r="GKQ42" s="159"/>
      <c r="GKR42" s="160"/>
      <c r="GKW42" s="150" t="s">
        <v>197</v>
      </c>
      <c r="GKX42" s="147"/>
      <c r="GKY42" s="159"/>
      <c r="GKZ42" s="160"/>
      <c r="GLE42" s="150" t="s">
        <v>197</v>
      </c>
      <c r="GLF42" s="147"/>
      <c r="GLG42" s="159"/>
      <c r="GLH42" s="160"/>
      <c r="GLM42" s="150" t="s">
        <v>197</v>
      </c>
      <c r="GLN42" s="147"/>
      <c r="GLO42" s="159"/>
      <c r="GLP42" s="160"/>
      <c r="GLU42" s="150" t="s">
        <v>197</v>
      </c>
      <c r="GLV42" s="147"/>
      <c r="GLW42" s="159"/>
      <c r="GLX42" s="160"/>
      <c r="GMC42" s="150" t="s">
        <v>197</v>
      </c>
      <c r="GMD42" s="147"/>
      <c r="GME42" s="159"/>
      <c r="GMF42" s="160"/>
      <c r="GMK42" s="150" t="s">
        <v>197</v>
      </c>
      <c r="GML42" s="147"/>
      <c r="GMM42" s="159"/>
      <c r="GMN42" s="160"/>
      <c r="GMS42" s="150" t="s">
        <v>197</v>
      </c>
      <c r="GMT42" s="147"/>
      <c r="GMU42" s="159"/>
      <c r="GMV42" s="160"/>
      <c r="GNA42" s="150" t="s">
        <v>197</v>
      </c>
      <c r="GNB42" s="147"/>
      <c r="GNC42" s="159"/>
      <c r="GND42" s="160"/>
      <c r="GNI42" s="150" t="s">
        <v>197</v>
      </c>
      <c r="GNJ42" s="147"/>
      <c r="GNK42" s="159"/>
      <c r="GNL42" s="160"/>
      <c r="GNQ42" s="150" t="s">
        <v>197</v>
      </c>
      <c r="GNR42" s="147"/>
      <c r="GNS42" s="159"/>
      <c r="GNT42" s="160"/>
      <c r="GNY42" s="150" t="s">
        <v>197</v>
      </c>
      <c r="GNZ42" s="147"/>
      <c r="GOA42" s="159"/>
      <c r="GOB42" s="160"/>
      <c r="GOG42" s="150" t="s">
        <v>197</v>
      </c>
      <c r="GOH42" s="147"/>
      <c r="GOI42" s="159"/>
      <c r="GOJ42" s="160"/>
      <c r="GOO42" s="150" t="s">
        <v>197</v>
      </c>
      <c r="GOP42" s="147"/>
      <c r="GOQ42" s="159"/>
      <c r="GOR42" s="160"/>
      <c r="GOW42" s="150" t="s">
        <v>197</v>
      </c>
      <c r="GOX42" s="147"/>
      <c r="GOY42" s="159"/>
      <c r="GOZ42" s="160"/>
      <c r="GPE42" s="150" t="s">
        <v>197</v>
      </c>
      <c r="GPF42" s="147"/>
      <c r="GPG42" s="159"/>
      <c r="GPH42" s="160"/>
      <c r="GPM42" s="150" t="s">
        <v>197</v>
      </c>
      <c r="GPN42" s="147"/>
      <c r="GPO42" s="159"/>
      <c r="GPP42" s="160"/>
      <c r="GPU42" s="150" t="s">
        <v>197</v>
      </c>
      <c r="GPV42" s="147"/>
      <c r="GPW42" s="159"/>
      <c r="GPX42" s="160"/>
      <c r="GQC42" s="150" t="s">
        <v>197</v>
      </c>
      <c r="GQD42" s="147"/>
      <c r="GQE42" s="159"/>
      <c r="GQF42" s="160"/>
      <c r="GQK42" s="150" t="s">
        <v>197</v>
      </c>
      <c r="GQL42" s="147"/>
      <c r="GQM42" s="159"/>
      <c r="GQN42" s="160"/>
      <c r="GQS42" s="150" t="s">
        <v>197</v>
      </c>
      <c r="GQT42" s="147"/>
      <c r="GQU42" s="159"/>
      <c r="GQV42" s="160"/>
      <c r="GRA42" s="150" t="s">
        <v>197</v>
      </c>
      <c r="GRB42" s="147"/>
      <c r="GRC42" s="159"/>
      <c r="GRD42" s="160"/>
      <c r="GRI42" s="150" t="s">
        <v>197</v>
      </c>
      <c r="GRJ42" s="147"/>
      <c r="GRK42" s="159"/>
      <c r="GRL42" s="160"/>
      <c r="GRQ42" s="150" t="s">
        <v>197</v>
      </c>
      <c r="GRR42" s="147"/>
      <c r="GRS42" s="159"/>
      <c r="GRT42" s="160"/>
      <c r="GRY42" s="150" t="s">
        <v>197</v>
      </c>
      <c r="GRZ42" s="147"/>
      <c r="GSA42" s="159"/>
      <c r="GSB42" s="160"/>
      <c r="GSG42" s="150" t="s">
        <v>197</v>
      </c>
      <c r="GSH42" s="147"/>
      <c r="GSI42" s="159"/>
      <c r="GSJ42" s="160"/>
      <c r="GSO42" s="150" t="s">
        <v>197</v>
      </c>
      <c r="GSP42" s="147"/>
      <c r="GSQ42" s="159"/>
      <c r="GSR42" s="160"/>
      <c r="GSW42" s="150" t="s">
        <v>197</v>
      </c>
      <c r="GSX42" s="147"/>
      <c r="GSY42" s="159"/>
      <c r="GSZ42" s="160"/>
      <c r="GTE42" s="150" t="s">
        <v>197</v>
      </c>
      <c r="GTF42" s="147"/>
      <c r="GTG42" s="159"/>
      <c r="GTH42" s="160"/>
      <c r="GTM42" s="150" t="s">
        <v>197</v>
      </c>
      <c r="GTN42" s="147"/>
      <c r="GTO42" s="159"/>
      <c r="GTP42" s="160"/>
      <c r="GTU42" s="150" t="s">
        <v>197</v>
      </c>
      <c r="GTV42" s="147"/>
      <c r="GTW42" s="159"/>
      <c r="GTX42" s="160"/>
      <c r="GUC42" s="150" t="s">
        <v>197</v>
      </c>
      <c r="GUD42" s="147"/>
      <c r="GUE42" s="159"/>
      <c r="GUF42" s="160"/>
      <c r="GUK42" s="150" t="s">
        <v>197</v>
      </c>
      <c r="GUL42" s="147"/>
      <c r="GUM42" s="159"/>
      <c r="GUN42" s="160"/>
      <c r="GUS42" s="150" t="s">
        <v>197</v>
      </c>
      <c r="GUT42" s="147"/>
      <c r="GUU42" s="159"/>
      <c r="GUV42" s="160"/>
      <c r="GVA42" s="150" t="s">
        <v>197</v>
      </c>
      <c r="GVB42" s="147"/>
      <c r="GVC42" s="159"/>
      <c r="GVD42" s="160"/>
      <c r="GVI42" s="150" t="s">
        <v>197</v>
      </c>
      <c r="GVJ42" s="147"/>
      <c r="GVK42" s="159"/>
      <c r="GVL42" s="160"/>
      <c r="GVQ42" s="150" t="s">
        <v>197</v>
      </c>
      <c r="GVR42" s="147"/>
      <c r="GVS42" s="159"/>
      <c r="GVT42" s="160"/>
      <c r="GVY42" s="150" t="s">
        <v>197</v>
      </c>
      <c r="GVZ42" s="147"/>
      <c r="GWA42" s="159"/>
      <c r="GWB42" s="160"/>
      <c r="GWG42" s="150" t="s">
        <v>197</v>
      </c>
      <c r="GWH42" s="147"/>
      <c r="GWI42" s="159"/>
      <c r="GWJ42" s="160"/>
      <c r="GWO42" s="150" t="s">
        <v>197</v>
      </c>
      <c r="GWP42" s="147"/>
      <c r="GWQ42" s="159"/>
      <c r="GWR42" s="160"/>
      <c r="GWW42" s="150" t="s">
        <v>197</v>
      </c>
      <c r="GWX42" s="147"/>
      <c r="GWY42" s="159"/>
      <c r="GWZ42" s="160"/>
      <c r="GXE42" s="150" t="s">
        <v>197</v>
      </c>
      <c r="GXF42" s="147"/>
      <c r="GXG42" s="159"/>
      <c r="GXH42" s="160"/>
      <c r="GXM42" s="150" t="s">
        <v>197</v>
      </c>
      <c r="GXN42" s="147"/>
      <c r="GXO42" s="159"/>
      <c r="GXP42" s="160"/>
      <c r="GXU42" s="150" t="s">
        <v>197</v>
      </c>
      <c r="GXV42" s="147"/>
      <c r="GXW42" s="159"/>
      <c r="GXX42" s="160"/>
      <c r="GYC42" s="150" t="s">
        <v>197</v>
      </c>
      <c r="GYD42" s="147"/>
      <c r="GYE42" s="159"/>
      <c r="GYF42" s="160"/>
      <c r="GYK42" s="150" t="s">
        <v>197</v>
      </c>
      <c r="GYL42" s="147"/>
      <c r="GYM42" s="159"/>
      <c r="GYN42" s="160"/>
      <c r="GYS42" s="150" t="s">
        <v>197</v>
      </c>
      <c r="GYT42" s="147"/>
      <c r="GYU42" s="159"/>
      <c r="GYV42" s="160"/>
      <c r="GZA42" s="150" t="s">
        <v>197</v>
      </c>
      <c r="GZB42" s="147"/>
      <c r="GZC42" s="159"/>
      <c r="GZD42" s="160"/>
      <c r="GZI42" s="150" t="s">
        <v>197</v>
      </c>
      <c r="GZJ42" s="147"/>
      <c r="GZK42" s="159"/>
      <c r="GZL42" s="160"/>
      <c r="GZQ42" s="150" t="s">
        <v>197</v>
      </c>
      <c r="GZR42" s="147"/>
      <c r="GZS42" s="159"/>
      <c r="GZT42" s="160"/>
      <c r="GZY42" s="150" t="s">
        <v>197</v>
      </c>
      <c r="GZZ42" s="147"/>
      <c r="HAA42" s="159"/>
      <c r="HAB42" s="160"/>
      <c r="HAG42" s="150" t="s">
        <v>197</v>
      </c>
      <c r="HAH42" s="147"/>
      <c r="HAI42" s="159"/>
      <c r="HAJ42" s="160"/>
      <c r="HAO42" s="150" t="s">
        <v>197</v>
      </c>
      <c r="HAP42" s="147"/>
      <c r="HAQ42" s="159"/>
      <c r="HAR42" s="160"/>
      <c r="HAW42" s="150" t="s">
        <v>197</v>
      </c>
      <c r="HAX42" s="147"/>
      <c r="HAY42" s="159"/>
      <c r="HAZ42" s="160"/>
      <c r="HBE42" s="150" t="s">
        <v>197</v>
      </c>
      <c r="HBF42" s="147"/>
      <c r="HBG42" s="159"/>
      <c r="HBH42" s="160"/>
      <c r="HBM42" s="150" t="s">
        <v>197</v>
      </c>
      <c r="HBN42" s="147"/>
      <c r="HBO42" s="159"/>
      <c r="HBP42" s="160"/>
      <c r="HBU42" s="150" t="s">
        <v>197</v>
      </c>
      <c r="HBV42" s="147"/>
      <c r="HBW42" s="159"/>
      <c r="HBX42" s="160"/>
      <c r="HCC42" s="150" t="s">
        <v>197</v>
      </c>
      <c r="HCD42" s="147"/>
      <c r="HCE42" s="159"/>
      <c r="HCF42" s="160"/>
      <c r="HCK42" s="150" t="s">
        <v>197</v>
      </c>
      <c r="HCL42" s="147"/>
      <c r="HCM42" s="159"/>
      <c r="HCN42" s="160"/>
      <c r="HCS42" s="150" t="s">
        <v>197</v>
      </c>
      <c r="HCT42" s="147"/>
      <c r="HCU42" s="159"/>
      <c r="HCV42" s="160"/>
      <c r="HDA42" s="150" t="s">
        <v>197</v>
      </c>
      <c r="HDB42" s="147"/>
      <c r="HDC42" s="159"/>
      <c r="HDD42" s="160"/>
      <c r="HDI42" s="150" t="s">
        <v>197</v>
      </c>
      <c r="HDJ42" s="147"/>
      <c r="HDK42" s="159"/>
      <c r="HDL42" s="160"/>
      <c r="HDQ42" s="150" t="s">
        <v>197</v>
      </c>
      <c r="HDR42" s="147"/>
      <c r="HDS42" s="159"/>
      <c r="HDT42" s="160"/>
      <c r="HDY42" s="150" t="s">
        <v>197</v>
      </c>
      <c r="HDZ42" s="147"/>
      <c r="HEA42" s="159"/>
      <c r="HEB42" s="160"/>
      <c r="HEG42" s="150" t="s">
        <v>197</v>
      </c>
      <c r="HEH42" s="147"/>
      <c r="HEI42" s="159"/>
      <c r="HEJ42" s="160"/>
      <c r="HEO42" s="150" t="s">
        <v>197</v>
      </c>
      <c r="HEP42" s="147"/>
      <c r="HEQ42" s="159"/>
      <c r="HER42" s="160"/>
      <c r="HEW42" s="150" t="s">
        <v>197</v>
      </c>
      <c r="HEX42" s="147"/>
      <c r="HEY42" s="159"/>
      <c r="HEZ42" s="160"/>
      <c r="HFE42" s="150" t="s">
        <v>197</v>
      </c>
      <c r="HFF42" s="147"/>
      <c r="HFG42" s="159"/>
      <c r="HFH42" s="160"/>
      <c r="HFM42" s="150" t="s">
        <v>197</v>
      </c>
      <c r="HFN42" s="147"/>
      <c r="HFO42" s="159"/>
      <c r="HFP42" s="160"/>
      <c r="HFU42" s="150" t="s">
        <v>197</v>
      </c>
      <c r="HFV42" s="147"/>
      <c r="HFW42" s="159"/>
      <c r="HFX42" s="160"/>
      <c r="HGC42" s="150" t="s">
        <v>197</v>
      </c>
      <c r="HGD42" s="147"/>
      <c r="HGE42" s="159"/>
      <c r="HGF42" s="160"/>
      <c r="HGK42" s="150" t="s">
        <v>197</v>
      </c>
      <c r="HGL42" s="147"/>
      <c r="HGM42" s="159"/>
      <c r="HGN42" s="160"/>
      <c r="HGS42" s="150" t="s">
        <v>197</v>
      </c>
      <c r="HGT42" s="147"/>
      <c r="HGU42" s="159"/>
      <c r="HGV42" s="160"/>
      <c r="HHA42" s="150" t="s">
        <v>197</v>
      </c>
      <c r="HHB42" s="147"/>
      <c r="HHC42" s="159"/>
      <c r="HHD42" s="160"/>
      <c r="HHI42" s="150" t="s">
        <v>197</v>
      </c>
      <c r="HHJ42" s="147"/>
      <c r="HHK42" s="159"/>
      <c r="HHL42" s="160"/>
      <c r="HHQ42" s="150" t="s">
        <v>197</v>
      </c>
      <c r="HHR42" s="147"/>
      <c r="HHS42" s="159"/>
      <c r="HHT42" s="160"/>
      <c r="HHY42" s="150" t="s">
        <v>197</v>
      </c>
      <c r="HHZ42" s="147"/>
      <c r="HIA42" s="159"/>
      <c r="HIB42" s="160"/>
      <c r="HIG42" s="150" t="s">
        <v>197</v>
      </c>
      <c r="HIH42" s="147"/>
      <c r="HII42" s="159"/>
      <c r="HIJ42" s="160"/>
      <c r="HIO42" s="150" t="s">
        <v>197</v>
      </c>
      <c r="HIP42" s="147"/>
      <c r="HIQ42" s="159"/>
      <c r="HIR42" s="160"/>
      <c r="HIW42" s="150" t="s">
        <v>197</v>
      </c>
      <c r="HIX42" s="147"/>
      <c r="HIY42" s="159"/>
      <c r="HIZ42" s="160"/>
      <c r="HJE42" s="150" t="s">
        <v>197</v>
      </c>
      <c r="HJF42" s="147"/>
      <c r="HJG42" s="159"/>
      <c r="HJH42" s="160"/>
      <c r="HJM42" s="150" t="s">
        <v>197</v>
      </c>
      <c r="HJN42" s="147"/>
      <c r="HJO42" s="159"/>
      <c r="HJP42" s="160"/>
      <c r="HJU42" s="150" t="s">
        <v>197</v>
      </c>
      <c r="HJV42" s="147"/>
      <c r="HJW42" s="159"/>
      <c r="HJX42" s="160"/>
      <c r="HKC42" s="150" t="s">
        <v>197</v>
      </c>
      <c r="HKD42" s="147"/>
      <c r="HKE42" s="159"/>
      <c r="HKF42" s="160"/>
      <c r="HKK42" s="150" t="s">
        <v>197</v>
      </c>
      <c r="HKL42" s="147"/>
      <c r="HKM42" s="159"/>
      <c r="HKN42" s="160"/>
      <c r="HKS42" s="150" t="s">
        <v>197</v>
      </c>
      <c r="HKT42" s="147"/>
      <c r="HKU42" s="159"/>
      <c r="HKV42" s="160"/>
      <c r="HLA42" s="150" t="s">
        <v>197</v>
      </c>
      <c r="HLB42" s="147"/>
      <c r="HLC42" s="159"/>
      <c r="HLD42" s="160"/>
      <c r="HLI42" s="150" t="s">
        <v>197</v>
      </c>
      <c r="HLJ42" s="147"/>
      <c r="HLK42" s="159"/>
      <c r="HLL42" s="160"/>
      <c r="HLQ42" s="150" t="s">
        <v>197</v>
      </c>
      <c r="HLR42" s="147"/>
      <c r="HLS42" s="159"/>
      <c r="HLT42" s="160"/>
      <c r="HLY42" s="150" t="s">
        <v>197</v>
      </c>
      <c r="HLZ42" s="147"/>
      <c r="HMA42" s="159"/>
      <c r="HMB42" s="160"/>
      <c r="HMG42" s="150" t="s">
        <v>197</v>
      </c>
      <c r="HMH42" s="147"/>
      <c r="HMI42" s="159"/>
      <c r="HMJ42" s="160"/>
      <c r="HMO42" s="150" t="s">
        <v>197</v>
      </c>
      <c r="HMP42" s="147"/>
      <c r="HMQ42" s="159"/>
      <c r="HMR42" s="160"/>
      <c r="HMW42" s="150" t="s">
        <v>197</v>
      </c>
      <c r="HMX42" s="147"/>
      <c r="HMY42" s="159"/>
      <c r="HMZ42" s="160"/>
      <c r="HNE42" s="150" t="s">
        <v>197</v>
      </c>
      <c r="HNF42" s="147"/>
      <c r="HNG42" s="159"/>
      <c r="HNH42" s="160"/>
      <c r="HNM42" s="150" t="s">
        <v>197</v>
      </c>
      <c r="HNN42" s="147"/>
      <c r="HNO42" s="159"/>
      <c r="HNP42" s="160"/>
      <c r="HNU42" s="150" t="s">
        <v>197</v>
      </c>
      <c r="HNV42" s="147"/>
      <c r="HNW42" s="159"/>
      <c r="HNX42" s="160"/>
      <c r="HOC42" s="150" t="s">
        <v>197</v>
      </c>
      <c r="HOD42" s="147"/>
      <c r="HOE42" s="159"/>
      <c r="HOF42" s="160"/>
      <c r="HOK42" s="150" t="s">
        <v>197</v>
      </c>
      <c r="HOL42" s="147"/>
      <c r="HOM42" s="159"/>
      <c r="HON42" s="160"/>
      <c r="HOS42" s="150" t="s">
        <v>197</v>
      </c>
      <c r="HOT42" s="147"/>
      <c r="HOU42" s="159"/>
      <c r="HOV42" s="160"/>
      <c r="HPA42" s="150" t="s">
        <v>197</v>
      </c>
      <c r="HPB42" s="147"/>
      <c r="HPC42" s="159"/>
      <c r="HPD42" s="160"/>
      <c r="HPI42" s="150" t="s">
        <v>197</v>
      </c>
      <c r="HPJ42" s="147"/>
      <c r="HPK42" s="159"/>
      <c r="HPL42" s="160"/>
      <c r="HPQ42" s="150" t="s">
        <v>197</v>
      </c>
      <c r="HPR42" s="147"/>
      <c r="HPS42" s="159"/>
      <c r="HPT42" s="160"/>
      <c r="HPY42" s="150" t="s">
        <v>197</v>
      </c>
      <c r="HPZ42" s="147"/>
      <c r="HQA42" s="159"/>
      <c r="HQB42" s="160"/>
      <c r="HQG42" s="150" t="s">
        <v>197</v>
      </c>
      <c r="HQH42" s="147"/>
      <c r="HQI42" s="159"/>
      <c r="HQJ42" s="160"/>
      <c r="HQO42" s="150" t="s">
        <v>197</v>
      </c>
      <c r="HQP42" s="147"/>
      <c r="HQQ42" s="159"/>
      <c r="HQR42" s="160"/>
      <c r="HQW42" s="150" t="s">
        <v>197</v>
      </c>
      <c r="HQX42" s="147"/>
      <c r="HQY42" s="159"/>
      <c r="HQZ42" s="160"/>
      <c r="HRE42" s="150" t="s">
        <v>197</v>
      </c>
      <c r="HRF42" s="147"/>
      <c r="HRG42" s="159"/>
      <c r="HRH42" s="160"/>
      <c r="HRM42" s="150" t="s">
        <v>197</v>
      </c>
      <c r="HRN42" s="147"/>
      <c r="HRO42" s="159"/>
      <c r="HRP42" s="160"/>
      <c r="HRU42" s="150" t="s">
        <v>197</v>
      </c>
      <c r="HRV42" s="147"/>
      <c r="HRW42" s="159"/>
      <c r="HRX42" s="160"/>
      <c r="HSC42" s="150" t="s">
        <v>197</v>
      </c>
      <c r="HSD42" s="147"/>
      <c r="HSE42" s="159"/>
      <c r="HSF42" s="160"/>
      <c r="HSK42" s="150" t="s">
        <v>197</v>
      </c>
      <c r="HSL42" s="147"/>
      <c r="HSM42" s="159"/>
      <c r="HSN42" s="160"/>
      <c r="HSS42" s="150" t="s">
        <v>197</v>
      </c>
      <c r="HST42" s="147"/>
      <c r="HSU42" s="159"/>
      <c r="HSV42" s="160"/>
      <c r="HTA42" s="150" t="s">
        <v>197</v>
      </c>
      <c r="HTB42" s="147"/>
      <c r="HTC42" s="159"/>
      <c r="HTD42" s="160"/>
      <c r="HTI42" s="150" t="s">
        <v>197</v>
      </c>
      <c r="HTJ42" s="147"/>
      <c r="HTK42" s="159"/>
      <c r="HTL42" s="160"/>
      <c r="HTQ42" s="150" t="s">
        <v>197</v>
      </c>
      <c r="HTR42" s="147"/>
      <c r="HTS42" s="159"/>
      <c r="HTT42" s="160"/>
      <c r="HTY42" s="150" t="s">
        <v>197</v>
      </c>
      <c r="HTZ42" s="147"/>
      <c r="HUA42" s="159"/>
      <c r="HUB42" s="160"/>
      <c r="HUG42" s="150" t="s">
        <v>197</v>
      </c>
      <c r="HUH42" s="147"/>
      <c r="HUI42" s="159"/>
      <c r="HUJ42" s="160"/>
      <c r="HUO42" s="150" t="s">
        <v>197</v>
      </c>
      <c r="HUP42" s="147"/>
      <c r="HUQ42" s="159"/>
      <c r="HUR42" s="160"/>
      <c r="HUW42" s="150" t="s">
        <v>197</v>
      </c>
      <c r="HUX42" s="147"/>
      <c r="HUY42" s="159"/>
      <c r="HUZ42" s="160"/>
      <c r="HVE42" s="150" t="s">
        <v>197</v>
      </c>
      <c r="HVF42" s="147"/>
      <c r="HVG42" s="159"/>
      <c r="HVH42" s="160"/>
      <c r="HVM42" s="150" t="s">
        <v>197</v>
      </c>
      <c r="HVN42" s="147"/>
      <c r="HVO42" s="159"/>
      <c r="HVP42" s="160"/>
      <c r="HVU42" s="150" t="s">
        <v>197</v>
      </c>
      <c r="HVV42" s="147"/>
      <c r="HVW42" s="159"/>
      <c r="HVX42" s="160"/>
      <c r="HWC42" s="150" t="s">
        <v>197</v>
      </c>
      <c r="HWD42" s="147"/>
      <c r="HWE42" s="159"/>
      <c r="HWF42" s="160"/>
      <c r="HWK42" s="150" t="s">
        <v>197</v>
      </c>
      <c r="HWL42" s="147"/>
      <c r="HWM42" s="159"/>
      <c r="HWN42" s="160"/>
      <c r="HWS42" s="150" t="s">
        <v>197</v>
      </c>
      <c r="HWT42" s="147"/>
      <c r="HWU42" s="159"/>
      <c r="HWV42" s="160"/>
      <c r="HXA42" s="150" t="s">
        <v>197</v>
      </c>
      <c r="HXB42" s="147"/>
      <c r="HXC42" s="159"/>
      <c r="HXD42" s="160"/>
      <c r="HXI42" s="150" t="s">
        <v>197</v>
      </c>
      <c r="HXJ42" s="147"/>
      <c r="HXK42" s="159"/>
      <c r="HXL42" s="160"/>
      <c r="HXQ42" s="150" t="s">
        <v>197</v>
      </c>
      <c r="HXR42" s="147"/>
      <c r="HXS42" s="159"/>
      <c r="HXT42" s="160"/>
      <c r="HXY42" s="150" t="s">
        <v>197</v>
      </c>
      <c r="HXZ42" s="147"/>
      <c r="HYA42" s="159"/>
      <c r="HYB42" s="160"/>
      <c r="HYG42" s="150" t="s">
        <v>197</v>
      </c>
      <c r="HYH42" s="147"/>
      <c r="HYI42" s="159"/>
      <c r="HYJ42" s="160"/>
      <c r="HYO42" s="150" t="s">
        <v>197</v>
      </c>
      <c r="HYP42" s="147"/>
      <c r="HYQ42" s="159"/>
      <c r="HYR42" s="160"/>
      <c r="HYW42" s="150" t="s">
        <v>197</v>
      </c>
      <c r="HYX42" s="147"/>
      <c r="HYY42" s="159"/>
      <c r="HYZ42" s="160"/>
      <c r="HZE42" s="150" t="s">
        <v>197</v>
      </c>
      <c r="HZF42" s="147"/>
      <c r="HZG42" s="159"/>
      <c r="HZH42" s="160"/>
      <c r="HZM42" s="150" t="s">
        <v>197</v>
      </c>
      <c r="HZN42" s="147"/>
      <c r="HZO42" s="159"/>
      <c r="HZP42" s="160"/>
      <c r="HZU42" s="150" t="s">
        <v>197</v>
      </c>
      <c r="HZV42" s="147"/>
      <c r="HZW42" s="159"/>
      <c r="HZX42" s="160"/>
      <c r="IAC42" s="150" t="s">
        <v>197</v>
      </c>
      <c r="IAD42" s="147"/>
      <c r="IAE42" s="159"/>
      <c r="IAF42" s="160"/>
      <c r="IAK42" s="150" t="s">
        <v>197</v>
      </c>
      <c r="IAL42" s="147"/>
      <c r="IAM42" s="159"/>
      <c r="IAN42" s="160"/>
      <c r="IAS42" s="150" t="s">
        <v>197</v>
      </c>
      <c r="IAT42" s="147"/>
      <c r="IAU42" s="159"/>
      <c r="IAV42" s="160"/>
      <c r="IBA42" s="150" t="s">
        <v>197</v>
      </c>
      <c r="IBB42" s="147"/>
      <c r="IBC42" s="159"/>
      <c r="IBD42" s="160"/>
      <c r="IBI42" s="150" t="s">
        <v>197</v>
      </c>
      <c r="IBJ42" s="147"/>
      <c r="IBK42" s="159"/>
      <c r="IBL42" s="160"/>
      <c r="IBQ42" s="150" t="s">
        <v>197</v>
      </c>
      <c r="IBR42" s="147"/>
      <c r="IBS42" s="159"/>
      <c r="IBT42" s="160"/>
      <c r="IBY42" s="150" t="s">
        <v>197</v>
      </c>
      <c r="IBZ42" s="147"/>
      <c r="ICA42" s="159"/>
      <c r="ICB42" s="160"/>
      <c r="ICG42" s="150" t="s">
        <v>197</v>
      </c>
      <c r="ICH42" s="147"/>
      <c r="ICI42" s="159"/>
      <c r="ICJ42" s="160"/>
      <c r="ICO42" s="150" t="s">
        <v>197</v>
      </c>
      <c r="ICP42" s="147"/>
      <c r="ICQ42" s="159"/>
      <c r="ICR42" s="160"/>
      <c r="ICW42" s="150" t="s">
        <v>197</v>
      </c>
      <c r="ICX42" s="147"/>
      <c r="ICY42" s="159"/>
      <c r="ICZ42" s="160"/>
      <c r="IDE42" s="150" t="s">
        <v>197</v>
      </c>
      <c r="IDF42" s="147"/>
      <c r="IDG42" s="159"/>
      <c r="IDH42" s="160"/>
      <c r="IDM42" s="150" t="s">
        <v>197</v>
      </c>
      <c r="IDN42" s="147"/>
      <c r="IDO42" s="159"/>
      <c r="IDP42" s="160"/>
      <c r="IDU42" s="150" t="s">
        <v>197</v>
      </c>
      <c r="IDV42" s="147"/>
      <c r="IDW42" s="159"/>
      <c r="IDX42" s="160"/>
      <c r="IEC42" s="150" t="s">
        <v>197</v>
      </c>
      <c r="IED42" s="147"/>
      <c r="IEE42" s="159"/>
      <c r="IEF42" s="160"/>
      <c r="IEK42" s="150" t="s">
        <v>197</v>
      </c>
      <c r="IEL42" s="147"/>
      <c r="IEM42" s="159"/>
      <c r="IEN42" s="160"/>
      <c r="IES42" s="150" t="s">
        <v>197</v>
      </c>
      <c r="IET42" s="147"/>
      <c r="IEU42" s="159"/>
      <c r="IEV42" s="160"/>
      <c r="IFA42" s="150" t="s">
        <v>197</v>
      </c>
      <c r="IFB42" s="147"/>
      <c r="IFC42" s="159"/>
      <c r="IFD42" s="160"/>
      <c r="IFI42" s="150" t="s">
        <v>197</v>
      </c>
      <c r="IFJ42" s="147"/>
      <c r="IFK42" s="159"/>
      <c r="IFL42" s="160"/>
      <c r="IFQ42" s="150" t="s">
        <v>197</v>
      </c>
      <c r="IFR42" s="147"/>
      <c r="IFS42" s="159"/>
      <c r="IFT42" s="160"/>
      <c r="IFY42" s="150" t="s">
        <v>197</v>
      </c>
      <c r="IFZ42" s="147"/>
      <c r="IGA42" s="159"/>
      <c r="IGB42" s="160"/>
      <c r="IGG42" s="150" t="s">
        <v>197</v>
      </c>
      <c r="IGH42" s="147"/>
      <c r="IGI42" s="159"/>
      <c r="IGJ42" s="160"/>
      <c r="IGO42" s="150" t="s">
        <v>197</v>
      </c>
      <c r="IGP42" s="147"/>
      <c r="IGQ42" s="159"/>
      <c r="IGR42" s="160"/>
      <c r="IGW42" s="150" t="s">
        <v>197</v>
      </c>
      <c r="IGX42" s="147"/>
      <c r="IGY42" s="159"/>
      <c r="IGZ42" s="160"/>
      <c r="IHE42" s="150" t="s">
        <v>197</v>
      </c>
      <c r="IHF42" s="147"/>
      <c r="IHG42" s="159"/>
      <c r="IHH42" s="160"/>
      <c r="IHM42" s="150" t="s">
        <v>197</v>
      </c>
      <c r="IHN42" s="147"/>
      <c r="IHO42" s="159"/>
      <c r="IHP42" s="160"/>
      <c r="IHU42" s="150" t="s">
        <v>197</v>
      </c>
      <c r="IHV42" s="147"/>
      <c r="IHW42" s="159"/>
      <c r="IHX42" s="160"/>
      <c r="IIC42" s="150" t="s">
        <v>197</v>
      </c>
      <c r="IID42" s="147"/>
      <c r="IIE42" s="159"/>
      <c r="IIF42" s="160"/>
      <c r="IIK42" s="150" t="s">
        <v>197</v>
      </c>
      <c r="IIL42" s="147"/>
      <c r="IIM42" s="159"/>
      <c r="IIN42" s="160"/>
      <c r="IIS42" s="150" t="s">
        <v>197</v>
      </c>
      <c r="IIT42" s="147"/>
      <c r="IIU42" s="159"/>
      <c r="IIV42" s="160"/>
      <c r="IJA42" s="150" t="s">
        <v>197</v>
      </c>
      <c r="IJB42" s="147"/>
      <c r="IJC42" s="159"/>
      <c r="IJD42" s="160"/>
      <c r="IJI42" s="150" t="s">
        <v>197</v>
      </c>
      <c r="IJJ42" s="147"/>
      <c r="IJK42" s="159"/>
      <c r="IJL42" s="160"/>
      <c r="IJQ42" s="150" t="s">
        <v>197</v>
      </c>
      <c r="IJR42" s="147"/>
      <c r="IJS42" s="159"/>
      <c r="IJT42" s="160"/>
      <c r="IJY42" s="150" t="s">
        <v>197</v>
      </c>
      <c r="IJZ42" s="147"/>
      <c r="IKA42" s="159"/>
      <c r="IKB42" s="160"/>
      <c r="IKG42" s="150" t="s">
        <v>197</v>
      </c>
      <c r="IKH42" s="147"/>
      <c r="IKI42" s="159"/>
      <c r="IKJ42" s="160"/>
      <c r="IKO42" s="150" t="s">
        <v>197</v>
      </c>
      <c r="IKP42" s="147"/>
      <c r="IKQ42" s="159"/>
      <c r="IKR42" s="160"/>
      <c r="IKW42" s="150" t="s">
        <v>197</v>
      </c>
      <c r="IKX42" s="147"/>
      <c r="IKY42" s="159"/>
      <c r="IKZ42" s="160"/>
      <c r="ILE42" s="150" t="s">
        <v>197</v>
      </c>
      <c r="ILF42" s="147"/>
      <c r="ILG42" s="159"/>
      <c r="ILH42" s="160"/>
      <c r="ILM42" s="150" t="s">
        <v>197</v>
      </c>
      <c r="ILN42" s="147"/>
      <c r="ILO42" s="159"/>
      <c r="ILP42" s="160"/>
      <c r="ILU42" s="150" t="s">
        <v>197</v>
      </c>
      <c r="ILV42" s="147"/>
      <c r="ILW42" s="159"/>
      <c r="ILX42" s="160"/>
      <c r="IMC42" s="150" t="s">
        <v>197</v>
      </c>
      <c r="IMD42" s="147"/>
      <c r="IME42" s="159"/>
      <c r="IMF42" s="160"/>
      <c r="IMK42" s="150" t="s">
        <v>197</v>
      </c>
      <c r="IML42" s="147"/>
      <c r="IMM42" s="159"/>
      <c r="IMN42" s="160"/>
      <c r="IMS42" s="150" t="s">
        <v>197</v>
      </c>
      <c r="IMT42" s="147"/>
      <c r="IMU42" s="159"/>
      <c r="IMV42" s="160"/>
      <c r="INA42" s="150" t="s">
        <v>197</v>
      </c>
      <c r="INB42" s="147"/>
      <c r="INC42" s="159"/>
      <c r="IND42" s="160"/>
      <c r="INI42" s="150" t="s">
        <v>197</v>
      </c>
      <c r="INJ42" s="147"/>
      <c r="INK42" s="159"/>
      <c r="INL42" s="160"/>
      <c r="INQ42" s="150" t="s">
        <v>197</v>
      </c>
      <c r="INR42" s="147"/>
      <c r="INS42" s="159"/>
      <c r="INT42" s="160"/>
      <c r="INY42" s="150" t="s">
        <v>197</v>
      </c>
      <c r="INZ42" s="147"/>
      <c r="IOA42" s="159"/>
      <c r="IOB42" s="160"/>
      <c r="IOG42" s="150" t="s">
        <v>197</v>
      </c>
      <c r="IOH42" s="147"/>
      <c r="IOI42" s="159"/>
      <c r="IOJ42" s="160"/>
      <c r="IOO42" s="150" t="s">
        <v>197</v>
      </c>
      <c r="IOP42" s="147"/>
      <c r="IOQ42" s="159"/>
      <c r="IOR42" s="160"/>
      <c r="IOW42" s="150" t="s">
        <v>197</v>
      </c>
      <c r="IOX42" s="147"/>
      <c r="IOY42" s="159"/>
      <c r="IOZ42" s="160"/>
      <c r="IPE42" s="150" t="s">
        <v>197</v>
      </c>
      <c r="IPF42" s="147"/>
      <c r="IPG42" s="159"/>
      <c r="IPH42" s="160"/>
      <c r="IPM42" s="150" t="s">
        <v>197</v>
      </c>
      <c r="IPN42" s="147"/>
      <c r="IPO42" s="159"/>
      <c r="IPP42" s="160"/>
      <c r="IPU42" s="150" t="s">
        <v>197</v>
      </c>
      <c r="IPV42" s="147"/>
      <c r="IPW42" s="159"/>
      <c r="IPX42" s="160"/>
      <c r="IQC42" s="150" t="s">
        <v>197</v>
      </c>
      <c r="IQD42" s="147"/>
      <c r="IQE42" s="159"/>
      <c r="IQF42" s="160"/>
      <c r="IQK42" s="150" t="s">
        <v>197</v>
      </c>
      <c r="IQL42" s="147"/>
      <c r="IQM42" s="159"/>
      <c r="IQN42" s="160"/>
      <c r="IQS42" s="150" t="s">
        <v>197</v>
      </c>
      <c r="IQT42" s="147"/>
      <c r="IQU42" s="159"/>
      <c r="IQV42" s="160"/>
      <c r="IRA42" s="150" t="s">
        <v>197</v>
      </c>
      <c r="IRB42" s="147"/>
      <c r="IRC42" s="159"/>
      <c r="IRD42" s="160"/>
      <c r="IRI42" s="150" t="s">
        <v>197</v>
      </c>
      <c r="IRJ42" s="147"/>
      <c r="IRK42" s="159"/>
      <c r="IRL42" s="160"/>
      <c r="IRQ42" s="150" t="s">
        <v>197</v>
      </c>
      <c r="IRR42" s="147"/>
      <c r="IRS42" s="159"/>
      <c r="IRT42" s="160"/>
      <c r="IRY42" s="150" t="s">
        <v>197</v>
      </c>
      <c r="IRZ42" s="147"/>
      <c r="ISA42" s="159"/>
      <c r="ISB42" s="160"/>
      <c r="ISG42" s="150" t="s">
        <v>197</v>
      </c>
      <c r="ISH42" s="147"/>
      <c r="ISI42" s="159"/>
      <c r="ISJ42" s="160"/>
      <c r="ISO42" s="150" t="s">
        <v>197</v>
      </c>
      <c r="ISP42" s="147"/>
      <c r="ISQ42" s="159"/>
      <c r="ISR42" s="160"/>
      <c r="ISW42" s="150" t="s">
        <v>197</v>
      </c>
      <c r="ISX42" s="147"/>
      <c r="ISY42" s="159"/>
      <c r="ISZ42" s="160"/>
      <c r="ITE42" s="150" t="s">
        <v>197</v>
      </c>
      <c r="ITF42" s="147"/>
      <c r="ITG42" s="159"/>
      <c r="ITH42" s="160"/>
      <c r="ITM42" s="150" t="s">
        <v>197</v>
      </c>
      <c r="ITN42" s="147"/>
      <c r="ITO42" s="159"/>
      <c r="ITP42" s="160"/>
      <c r="ITU42" s="150" t="s">
        <v>197</v>
      </c>
      <c r="ITV42" s="147"/>
      <c r="ITW42" s="159"/>
      <c r="ITX42" s="160"/>
      <c r="IUC42" s="150" t="s">
        <v>197</v>
      </c>
      <c r="IUD42" s="147"/>
      <c r="IUE42" s="159"/>
      <c r="IUF42" s="160"/>
      <c r="IUK42" s="150" t="s">
        <v>197</v>
      </c>
      <c r="IUL42" s="147"/>
      <c r="IUM42" s="159"/>
      <c r="IUN42" s="160"/>
      <c r="IUS42" s="150" t="s">
        <v>197</v>
      </c>
      <c r="IUT42" s="147"/>
      <c r="IUU42" s="159"/>
      <c r="IUV42" s="160"/>
      <c r="IVA42" s="150" t="s">
        <v>197</v>
      </c>
      <c r="IVB42" s="147"/>
      <c r="IVC42" s="159"/>
      <c r="IVD42" s="160"/>
      <c r="IVI42" s="150" t="s">
        <v>197</v>
      </c>
      <c r="IVJ42" s="147"/>
      <c r="IVK42" s="159"/>
      <c r="IVL42" s="160"/>
      <c r="IVQ42" s="150" t="s">
        <v>197</v>
      </c>
      <c r="IVR42" s="147"/>
      <c r="IVS42" s="159"/>
      <c r="IVT42" s="160"/>
      <c r="IVY42" s="150" t="s">
        <v>197</v>
      </c>
      <c r="IVZ42" s="147"/>
      <c r="IWA42" s="159"/>
      <c r="IWB42" s="160"/>
      <c r="IWG42" s="150" t="s">
        <v>197</v>
      </c>
      <c r="IWH42" s="147"/>
      <c r="IWI42" s="159"/>
      <c r="IWJ42" s="160"/>
      <c r="IWO42" s="150" t="s">
        <v>197</v>
      </c>
      <c r="IWP42" s="147"/>
      <c r="IWQ42" s="159"/>
      <c r="IWR42" s="160"/>
      <c r="IWW42" s="150" t="s">
        <v>197</v>
      </c>
      <c r="IWX42" s="147"/>
      <c r="IWY42" s="159"/>
      <c r="IWZ42" s="160"/>
      <c r="IXE42" s="150" t="s">
        <v>197</v>
      </c>
      <c r="IXF42" s="147"/>
      <c r="IXG42" s="159"/>
      <c r="IXH42" s="160"/>
      <c r="IXM42" s="150" t="s">
        <v>197</v>
      </c>
      <c r="IXN42" s="147"/>
      <c r="IXO42" s="159"/>
      <c r="IXP42" s="160"/>
      <c r="IXU42" s="150" t="s">
        <v>197</v>
      </c>
      <c r="IXV42" s="147"/>
      <c r="IXW42" s="159"/>
      <c r="IXX42" s="160"/>
      <c r="IYC42" s="150" t="s">
        <v>197</v>
      </c>
      <c r="IYD42" s="147"/>
      <c r="IYE42" s="159"/>
      <c r="IYF42" s="160"/>
      <c r="IYK42" s="150" t="s">
        <v>197</v>
      </c>
      <c r="IYL42" s="147"/>
      <c r="IYM42" s="159"/>
      <c r="IYN42" s="160"/>
      <c r="IYS42" s="150" t="s">
        <v>197</v>
      </c>
      <c r="IYT42" s="147"/>
      <c r="IYU42" s="159"/>
      <c r="IYV42" s="160"/>
      <c r="IZA42" s="150" t="s">
        <v>197</v>
      </c>
      <c r="IZB42" s="147"/>
      <c r="IZC42" s="159"/>
      <c r="IZD42" s="160"/>
      <c r="IZI42" s="150" t="s">
        <v>197</v>
      </c>
      <c r="IZJ42" s="147"/>
      <c r="IZK42" s="159"/>
      <c r="IZL42" s="160"/>
      <c r="IZQ42" s="150" t="s">
        <v>197</v>
      </c>
      <c r="IZR42" s="147"/>
      <c r="IZS42" s="159"/>
      <c r="IZT42" s="160"/>
      <c r="IZY42" s="150" t="s">
        <v>197</v>
      </c>
      <c r="IZZ42" s="147"/>
      <c r="JAA42" s="159"/>
      <c r="JAB42" s="160"/>
      <c r="JAG42" s="150" t="s">
        <v>197</v>
      </c>
      <c r="JAH42" s="147"/>
      <c r="JAI42" s="159"/>
      <c r="JAJ42" s="160"/>
      <c r="JAO42" s="150" t="s">
        <v>197</v>
      </c>
      <c r="JAP42" s="147"/>
      <c r="JAQ42" s="159"/>
      <c r="JAR42" s="160"/>
      <c r="JAW42" s="150" t="s">
        <v>197</v>
      </c>
      <c r="JAX42" s="147"/>
      <c r="JAY42" s="159"/>
      <c r="JAZ42" s="160"/>
      <c r="JBE42" s="150" t="s">
        <v>197</v>
      </c>
      <c r="JBF42" s="147"/>
      <c r="JBG42" s="159"/>
      <c r="JBH42" s="160"/>
      <c r="JBM42" s="150" t="s">
        <v>197</v>
      </c>
      <c r="JBN42" s="147"/>
      <c r="JBO42" s="159"/>
      <c r="JBP42" s="160"/>
      <c r="JBU42" s="150" t="s">
        <v>197</v>
      </c>
      <c r="JBV42" s="147"/>
      <c r="JBW42" s="159"/>
      <c r="JBX42" s="160"/>
      <c r="JCC42" s="150" t="s">
        <v>197</v>
      </c>
      <c r="JCD42" s="147"/>
      <c r="JCE42" s="159"/>
      <c r="JCF42" s="160"/>
      <c r="JCK42" s="150" t="s">
        <v>197</v>
      </c>
      <c r="JCL42" s="147"/>
      <c r="JCM42" s="159"/>
      <c r="JCN42" s="160"/>
      <c r="JCS42" s="150" t="s">
        <v>197</v>
      </c>
      <c r="JCT42" s="147"/>
      <c r="JCU42" s="159"/>
      <c r="JCV42" s="160"/>
      <c r="JDA42" s="150" t="s">
        <v>197</v>
      </c>
      <c r="JDB42" s="147"/>
      <c r="JDC42" s="159"/>
      <c r="JDD42" s="160"/>
      <c r="JDI42" s="150" t="s">
        <v>197</v>
      </c>
      <c r="JDJ42" s="147"/>
      <c r="JDK42" s="159"/>
      <c r="JDL42" s="160"/>
      <c r="JDQ42" s="150" t="s">
        <v>197</v>
      </c>
      <c r="JDR42" s="147"/>
      <c r="JDS42" s="159"/>
      <c r="JDT42" s="160"/>
      <c r="JDY42" s="150" t="s">
        <v>197</v>
      </c>
      <c r="JDZ42" s="147"/>
      <c r="JEA42" s="159"/>
      <c r="JEB42" s="160"/>
      <c r="JEG42" s="150" t="s">
        <v>197</v>
      </c>
      <c r="JEH42" s="147"/>
      <c r="JEI42" s="159"/>
      <c r="JEJ42" s="160"/>
      <c r="JEO42" s="150" t="s">
        <v>197</v>
      </c>
      <c r="JEP42" s="147"/>
      <c r="JEQ42" s="159"/>
      <c r="JER42" s="160"/>
      <c r="JEW42" s="150" t="s">
        <v>197</v>
      </c>
      <c r="JEX42" s="147"/>
      <c r="JEY42" s="159"/>
      <c r="JEZ42" s="160"/>
      <c r="JFE42" s="150" t="s">
        <v>197</v>
      </c>
      <c r="JFF42" s="147"/>
      <c r="JFG42" s="159"/>
      <c r="JFH42" s="160"/>
      <c r="JFM42" s="150" t="s">
        <v>197</v>
      </c>
      <c r="JFN42" s="147"/>
      <c r="JFO42" s="159"/>
      <c r="JFP42" s="160"/>
      <c r="JFU42" s="150" t="s">
        <v>197</v>
      </c>
      <c r="JFV42" s="147"/>
      <c r="JFW42" s="159"/>
      <c r="JFX42" s="160"/>
      <c r="JGC42" s="150" t="s">
        <v>197</v>
      </c>
      <c r="JGD42" s="147"/>
      <c r="JGE42" s="159"/>
      <c r="JGF42" s="160"/>
      <c r="JGK42" s="150" t="s">
        <v>197</v>
      </c>
      <c r="JGL42" s="147"/>
      <c r="JGM42" s="159"/>
      <c r="JGN42" s="160"/>
      <c r="JGS42" s="150" t="s">
        <v>197</v>
      </c>
      <c r="JGT42" s="147"/>
      <c r="JGU42" s="159"/>
      <c r="JGV42" s="160"/>
      <c r="JHA42" s="150" t="s">
        <v>197</v>
      </c>
      <c r="JHB42" s="147"/>
      <c r="JHC42" s="159"/>
      <c r="JHD42" s="160"/>
      <c r="JHI42" s="150" t="s">
        <v>197</v>
      </c>
      <c r="JHJ42" s="147"/>
      <c r="JHK42" s="159"/>
      <c r="JHL42" s="160"/>
      <c r="JHQ42" s="150" t="s">
        <v>197</v>
      </c>
      <c r="JHR42" s="147"/>
      <c r="JHS42" s="159"/>
      <c r="JHT42" s="160"/>
      <c r="JHY42" s="150" t="s">
        <v>197</v>
      </c>
      <c r="JHZ42" s="147"/>
      <c r="JIA42" s="159"/>
      <c r="JIB42" s="160"/>
      <c r="JIG42" s="150" t="s">
        <v>197</v>
      </c>
      <c r="JIH42" s="147"/>
      <c r="JII42" s="159"/>
      <c r="JIJ42" s="160"/>
      <c r="JIO42" s="150" t="s">
        <v>197</v>
      </c>
      <c r="JIP42" s="147"/>
      <c r="JIQ42" s="159"/>
      <c r="JIR42" s="160"/>
      <c r="JIW42" s="150" t="s">
        <v>197</v>
      </c>
      <c r="JIX42" s="147"/>
      <c r="JIY42" s="159"/>
      <c r="JIZ42" s="160"/>
      <c r="JJE42" s="150" t="s">
        <v>197</v>
      </c>
      <c r="JJF42" s="147"/>
      <c r="JJG42" s="159"/>
      <c r="JJH42" s="160"/>
      <c r="JJM42" s="150" t="s">
        <v>197</v>
      </c>
      <c r="JJN42" s="147"/>
      <c r="JJO42" s="159"/>
      <c r="JJP42" s="160"/>
      <c r="JJU42" s="150" t="s">
        <v>197</v>
      </c>
      <c r="JJV42" s="147"/>
      <c r="JJW42" s="159"/>
      <c r="JJX42" s="160"/>
      <c r="JKC42" s="150" t="s">
        <v>197</v>
      </c>
      <c r="JKD42" s="147"/>
      <c r="JKE42" s="159"/>
      <c r="JKF42" s="160"/>
      <c r="JKK42" s="150" t="s">
        <v>197</v>
      </c>
      <c r="JKL42" s="147"/>
      <c r="JKM42" s="159"/>
      <c r="JKN42" s="160"/>
      <c r="JKS42" s="150" t="s">
        <v>197</v>
      </c>
      <c r="JKT42" s="147"/>
      <c r="JKU42" s="159"/>
      <c r="JKV42" s="160"/>
      <c r="JLA42" s="150" t="s">
        <v>197</v>
      </c>
      <c r="JLB42" s="147"/>
      <c r="JLC42" s="159"/>
      <c r="JLD42" s="160"/>
      <c r="JLI42" s="150" t="s">
        <v>197</v>
      </c>
      <c r="JLJ42" s="147"/>
      <c r="JLK42" s="159"/>
      <c r="JLL42" s="160"/>
      <c r="JLQ42" s="150" t="s">
        <v>197</v>
      </c>
      <c r="JLR42" s="147"/>
      <c r="JLS42" s="159"/>
      <c r="JLT42" s="160"/>
      <c r="JLY42" s="150" t="s">
        <v>197</v>
      </c>
      <c r="JLZ42" s="147"/>
      <c r="JMA42" s="159"/>
      <c r="JMB42" s="160"/>
      <c r="JMG42" s="150" t="s">
        <v>197</v>
      </c>
      <c r="JMH42" s="147"/>
      <c r="JMI42" s="159"/>
      <c r="JMJ42" s="160"/>
      <c r="JMO42" s="150" t="s">
        <v>197</v>
      </c>
      <c r="JMP42" s="147"/>
      <c r="JMQ42" s="159"/>
      <c r="JMR42" s="160"/>
      <c r="JMW42" s="150" t="s">
        <v>197</v>
      </c>
      <c r="JMX42" s="147"/>
      <c r="JMY42" s="159"/>
      <c r="JMZ42" s="160"/>
      <c r="JNE42" s="150" t="s">
        <v>197</v>
      </c>
      <c r="JNF42" s="147"/>
      <c r="JNG42" s="159"/>
      <c r="JNH42" s="160"/>
      <c r="JNM42" s="150" t="s">
        <v>197</v>
      </c>
      <c r="JNN42" s="147"/>
      <c r="JNO42" s="159"/>
      <c r="JNP42" s="160"/>
      <c r="JNU42" s="150" t="s">
        <v>197</v>
      </c>
      <c r="JNV42" s="147"/>
      <c r="JNW42" s="159"/>
      <c r="JNX42" s="160"/>
      <c r="JOC42" s="150" t="s">
        <v>197</v>
      </c>
      <c r="JOD42" s="147"/>
      <c r="JOE42" s="159"/>
      <c r="JOF42" s="160"/>
      <c r="JOK42" s="150" t="s">
        <v>197</v>
      </c>
      <c r="JOL42" s="147"/>
      <c r="JOM42" s="159"/>
      <c r="JON42" s="160"/>
      <c r="JOS42" s="150" t="s">
        <v>197</v>
      </c>
      <c r="JOT42" s="147"/>
      <c r="JOU42" s="159"/>
      <c r="JOV42" s="160"/>
      <c r="JPA42" s="150" t="s">
        <v>197</v>
      </c>
      <c r="JPB42" s="147"/>
      <c r="JPC42" s="159"/>
      <c r="JPD42" s="160"/>
      <c r="JPI42" s="150" t="s">
        <v>197</v>
      </c>
      <c r="JPJ42" s="147"/>
      <c r="JPK42" s="159"/>
      <c r="JPL42" s="160"/>
      <c r="JPQ42" s="150" t="s">
        <v>197</v>
      </c>
      <c r="JPR42" s="147"/>
      <c r="JPS42" s="159"/>
      <c r="JPT42" s="160"/>
      <c r="JPY42" s="150" t="s">
        <v>197</v>
      </c>
      <c r="JPZ42" s="147"/>
      <c r="JQA42" s="159"/>
      <c r="JQB42" s="160"/>
      <c r="JQG42" s="150" t="s">
        <v>197</v>
      </c>
      <c r="JQH42" s="147"/>
      <c r="JQI42" s="159"/>
      <c r="JQJ42" s="160"/>
      <c r="JQO42" s="150" t="s">
        <v>197</v>
      </c>
      <c r="JQP42" s="147"/>
      <c r="JQQ42" s="159"/>
      <c r="JQR42" s="160"/>
      <c r="JQW42" s="150" t="s">
        <v>197</v>
      </c>
      <c r="JQX42" s="147"/>
      <c r="JQY42" s="159"/>
      <c r="JQZ42" s="160"/>
      <c r="JRE42" s="150" t="s">
        <v>197</v>
      </c>
      <c r="JRF42" s="147"/>
      <c r="JRG42" s="159"/>
      <c r="JRH42" s="160"/>
      <c r="JRM42" s="150" t="s">
        <v>197</v>
      </c>
      <c r="JRN42" s="147"/>
      <c r="JRO42" s="159"/>
      <c r="JRP42" s="160"/>
      <c r="JRU42" s="150" t="s">
        <v>197</v>
      </c>
      <c r="JRV42" s="147"/>
      <c r="JRW42" s="159"/>
      <c r="JRX42" s="160"/>
      <c r="JSC42" s="150" t="s">
        <v>197</v>
      </c>
      <c r="JSD42" s="147"/>
      <c r="JSE42" s="159"/>
      <c r="JSF42" s="160"/>
      <c r="JSK42" s="150" t="s">
        <v>197</v>
      </c>
      <c r="JSL42" s="147"/>
      <c r="JSM42" s="159"/>
      <c r="JSN42" s="160"/>
      <c r="JSS42" s="150" t="s">
        <v>197</v>
      </c>
      <c r="JST42" s="147"/>
      <c r="JSU42" s="159"/>
      <c r="JSV42" s="160"/>
      <c r="JTA42" s="150" t="s">
        <v>197</v>
      </c>
      <c r="JTB42" s="147"/>
      <c r="JTC42" s="159"/>
      <c r="JTD42" s="160"/>
      <c r="JTI42" s="150" t="s">
        <v>197</v>
      </c>
      <c r="JTJ42" s="147"/>
      <c r="JTK42" s="159"/>
      <c r="JTL42" s="160"/>
      <c r="JTQ42" s="150" t="s">
        <v>197</v>
      </c>
      <c r="JTR42" s="147"/>
      <c r="JTS42" s="159"/>
      <c r="JTT42" s="160"/>
      <c r="JTY42" s="150" t="s">
        <v>197</v>
      </c>
      <c r="JTZ42" s="147"/>
      <c r="JUA42" s="159"/>
      <c r="JUB42" s="160"/>
      <c r="JUG42" s="150" t="s">
        <v>197</v>
      </c>
      <c r="JUH42" s="147"/>
      <c r="JUI42" s="159"/>
      <c r="JUJ42" s="160"/>
      <c r="JUO42" s="150" t="s">
        <v>197</v>
      </c>
      <c r="JUP42" s="147"/>
      <c r="JUQ42" s="159"/>
      <c r="JUR42" s="160"/>
      <c r="JUW42" s="150" t="s">
        <v>197</v>
      </c>
      <c r="JUX42" s="147"/>
      <c r="JUY42" s="159"/>
      <c r="JUZ42" s="160"/>
      <c r="JVE42" s="150" t="s">
        <v>197</v>
      </c>
      <c r="JVF42" s="147"/>
      <c r="JVG42" s="159"/>
      <c r="JVH42" s="160"/>
      <c r="JVM42" s="150" t="s">
        <v>197</v>
      </c>
      <c r="JVN42" s="147"/>
      <c r="JVO42" s="159"/>
      <c r="JVP42" s="160"/>
      <c r="JVU42" s="150" t="s">
        <v>197</v>
      </c>
      <c r="JVV42" s="147"/>
      <c r="JVW42" s="159"/>
      <c r="JVX42" s="160"/>
      <c r="JWC42" s="150" t="s">
        <v>197</v>
      </c>
      <c r="JWD42" s="147"/>
      <c r="JWE42" s="159"/>
      <c r="JWF42" s="160"/>
      <c r="JWK42" s="150" t="s">
        <v>197</v>
      </c>
      <c r="JWL42" s="147"/>
      <c r="JWM42" s="159"/>
      <c r="JWN42" s="160"/>
      <c r="JWS42" s="150" t="s">
        <v>197</v>
      </c>
      <c r="JWT42" s="147"/>
      <c r="JWU42" s="159"/>
      <c r="JWV42" s="160"/>
      <c r="JXA42" s="150" t="s">
        <v>197</v>
      </c>
      <c r="JXB42" s="147"/>
      <c r="JXC42" s="159"/>
      <c r="JXD42" s="160"/>
      <c r="JXI42" s="150" t="s">
        <v>197</v>
      </c>
      <c r="JXJ42" s="147"/>
      <c r="JXK42" s="159"/>
      <c r="JXL42" s="160"/>
      <c r="JXQ42" s="150" t="s">
        <v>197</v>
      </c>
      <c r="JXR42" s="147"/>
      <c r="JXS42" s="159"/>
      <c r="JXT42" s="160"/>
      <c r="JXY42" s="150" t="s">
        <v>197</v>
      </c>
      <c r="JXZ42" s="147"/>
      <c r="JYA42" s="159"/>
      <c r="JYB42" s="160"/>
      <c r="JYG42" s="150" t="s">
        <v>197</v>
      </c>
      <c r="JYH42" s="147"/>
      <c r="JYI42" s="159"/>
      <c r="JYJ42" s="160"/>
      <c r="JYO42" s="150" t="s">
        <v>197</v>
      </c>
      <c r="JYP42" s="147"/>
      <c r="JYQ42" s="159"/>
      <c r="JYR42" s="160"/>
      <c r="JYW42" s="150" t="s">
        <v>197</v>
      </c>
      <c r="JYX42" s="147"/>
      <c r="JYY42" s="159"/>
      <c r="JYZ42" s="160"/>
      <c r="JZE42" s="150" t="s">
        <v>197</v>
      </c>
      <c r="JZF42" s="147"/>
      <c r="JZG42" s="159"/>
      <c r="JZH42" s="160"/>
      <c r="JZM42" s="150" t="s">
        <v>197</v>
      </c>
      <c r="JZN42" s="147"/>
      <c r="JZO42" s="159"/>
      <c r="JZP42" s="160"/>
      <c r="JZU42" s="150" t="s">
        <v>197</v>
      </c>
      <c r="JZV42" s="147"/>
      <c r="JZW42" s="159"/>
      <c r="JZX42" s="160"/>
      <c r="KAC42" s="150" t="s">
        <v>197</v>
      </c>
      <c r="KAD42" s="147"/>
      <c r="KAE42" s="159"/>
      <c r="KAF42" s="160"/>
      <c r="KAK42" s="150" t="s">
        <v>197</v>
      </c>
      <c r="KAL42" s="147"/>
      <c r="KAM42" s="159"/>
      <c r="KAN42" s="160"/>
      <c r="KAS42" s="150" t="s">
        <v>197</v>
      </c>
      <c r="KAT42" s="147"/>
      <c r="KAU42" s="159"/>
      <c r="KAV42" s="160"/>
      <c r="KBA42" s="150" t="s">
        <v>197</v>
      </c>
      <c r="KBB42" s="147"/>
      <c r="KBC42" s="159"/>
      <c r="KBD42" s="160"/>
      <c r="KBI42" s="150" t="s">
        <v>197</v>
      </c>
      <c r="KBJ42" s="147"/>
      <c r="KBK42" s="159"/>
      <c r="KBL42" s="160"/>
      <c r="KBQ42" s="150" t="s">
        <v>197</v>
      </c>
      <c r="KBR42" s="147"/>
      <c r="KBS42" s="159"/>
      <c r="KBT42" s="160"/>
      <c r="KBY42" s="150" t="s">
        <v>197</v>
      </c>
      <c r="KBZ42" s="147"/>
      <c r="KCA42" s="159"/>
      <c r="KCB42" s="160"/>
      <c r="KCG42" s="150" t="s">
        <v>197</v>
      </c>
      <c r="KCH42" s="147"/>
      <c r="KCI42" s="159"/>
      <c r="KCJ42" s="160"/>
      <c r="KCO42" s="150" t="s">
        <v>197</v>
      </c>
      <c r="KCP42" s="147"/>
      <c r="KCQ42" s="159"/>
      <c r="KCR42" s="160"/>
      <c r="KCW42" s="150" t="s">
        <v>197</v>
      </c>
      <c r="KCX42" s="147"/>
      <c r="KCY42" s="159"/>
      <c r="KCZ42" s="160"/>
      <c r="KDE42" s="150" t="s">
        <v>197</v>
      </c>
      <c r="KDF42" s="147"/>
      <c r="KDG42" s="159"/>
      <c r="KDH42" s="160"/>
      <c r="KDM42" s="150" t="s">
        <v>197</v>
      </c>
      <c r="KDN42" s="147"/>
      <c r="KDO42" s="159"/>
      <c r="KDP42" s="160"/>
      <c r="KDU42" s="150" t="s">
        <v>197</v>
      </c>
      <c r="KDV42" s="147"/>
      <c r="KDW42" s="159"/>
      <c r="KDX42" s="160"/>
      <c r="KEC42" s="150" t="s">
        <v>197</v>
      </c>
      <c r="KED42" s="147"/>
      <c r="KEE42" s="159"/>
      <c r="KEF42" s="160"/>
      <c r="KEK42" s="150" t="s">
        <v>197</v>
      </c>
      <c r="KEL42" s="147"/>
      <c r="KEM42" s="159"/>
      <c r="KEN42" s="160"/>
      <c r="KES42" s="150" t="s">
        <v>197</v>
      </c>
      <c r="KET42" s="147"/>
      <c r="KEU42" s="159"/>
      <c r="KEV42" s="160"/>
      <c r="KFA42" s="150" t="s">
        <v>197</v>
      </c>
      <c r="KFB42" s="147"/>
      <c r="KFC42" s="159"/>
      <c r="KFD42" s="160"/>
      <c r="KFI42" s="150" t="s">
        <v>197</v>
      </c>
      <c r="KFJ42" s="147"/>
      <c r="KFK42" s="159"/>
      <c r="KFL42" s="160"/>
      <c r="KFQ42" s="150" t="s">
        <v>197</v>
      </c>
      <c r="KFR42" s="147"/>
      <c r="KFS42" s="159"/>
      <c r="KFT42" s="160"/>
      <c r="KFY42" s="150" t="s">
        <v>197</v>
      </c>
      <c r="KFZ42" s="147"/>
      <c r="KGA42" s="159"/>
      <c r="KGB42" s="160"/>
      <c r="KGG42" s="150" t="s">
        <v>197</v>
      </c>
      <c r="KGH42" s="147"/>
      <c r="KGI42" s="159"/>
      <c r="KGJ42" s="160"/>
      <c r="KGO42" s="150" t="s">
        <v>197</v>
      </c>
      <c r="KGP42" s="147"/>
      <c r="KGQ42" s="159"/>
      <c r="KGR42" s="160"/>
      <c r="KGW42" s="150" t="s">
        <v>197</v>
      </c>
      <c r="KGX42" s="147"/>
      <c r="KGY42" s="159"/>
      <c r="KGZ42" s="160"/>
      <c r="KHE42" s="150" t="s">
        <v>197</v>
      </c>
      <c r="KHF42" s="147"/>
      <c r="KHG42" s="159"/>
      <c r="KHH42" s="160"/>
      <c r="KHM42" s="150" t="s">
        <v>197</v>
      </c>
      <c r="KHN42" s="147"/>
      <c r="KHO42" s="159"/>
      <c r="KHP42" s="160"/>
      <c r="KHU42" s="150" t="s">
        <v>197</v>
      </c>
      <c r="KHV42" s="147"/>
      <c r="KHW42" s="159"/>
      <c r="KHX42" s="160"/>
      <c r="KIC42" s="150" t="s">
        <v>197</v>
      </c>
      <c r="KID42" s="147"/>
      <c r="KIE42" s="159"/>
      <c r="KIF42" s="160"/>
      <c r="KIK42" s="150" t="s">
        <v>197</v>
      </c>
      <c r="KIL42" s="147"/>
      <c r="KIM42" s="159"/>
      <c r="KIN42" s="160"/>
      <c r="KIS42" s="150" t="s">
        <v>197</v>
      </c>
      <c r="KIT42" s="147"/>
      <c r="KIU42" s="159"/>
      <c r="KIV42" s="160"/>
      <c r="KJA42" s="150" t="s">
        <v>197</v>
      </c>
      <c r="KJB42" s="147"/>
      <c r="KJC42" s="159"/>
      <c r="KJD42" s="160"/>
      <c r="KJI42" s="150" t="s">
        <v>197</v>
      </c>
      <c r="KJJ42" s="147"/>
      <c r="KJK42" s="159"/>
      <c r="KJL42" s="160"/>
      <c r="KJQ42" s="150" t="s">
        <v>197</v>
      </c>
      <c r="KJR42" s="147"/>
      <c r="KJS42" s="159"/>
      <c r="KJT42" s="160"/>
      <c r="KJY42" s="150" t="s">
        <v>197</v>
      </c>
      <c r="KJZ42" s="147"/>
      <c r="KKA42" s="159"/>
      <c r="KKB42" s="160"/>
      <c r="KKG42" s="150" t="s">
        <v>197</v>
      </c>
      <c r="KKH42" s="147"/>
      <c r="KKI42" s="159"/>
      <c r="KKJ42" s="160"/>
      <c r="KKO42" s="150" t="s">
        <v>197</v>
      </c>
      <c r="KKP42" s="147"/>
      <c r="KKQ42" s="159"/>
      <c r="KKR42" s="160"/>
      <c r="KKW42" s="150" t="s">
        <v>197</v>
      </c>
      <c r="KKX42" s="147"/>
      <c r="KKY42" s="159"/>
      <c r="KKZ42" s="160"/>
      <c r="KLE42" s="150" t="s">
        <v>197</v>
      </c>
      <c r="KLF42" s="147"/>
      <c r="KLG42" s="159"/>
      <c r="KLH42" s="160"/>
      <c r="KLM42" s="150" t="s">
        <v>197</v>
      </c>
      <c r="KLN42" s="147"/>
      <c r="KLO42" s="159"/>
      <c r="KLP42" s="160"/>
      <c r="KLU42" s="150" t="s">
        <v>197</v>
      </c>
      <c r="KLV42" s="147"/>
      <c r="KLW42" s="159"/>
      <c r="KLX42" s="160"/>
      <c r="KMC42" s="150" t="s">
        <v>197</v>
      </c>
      <c r="KMD42" s="147"/>
      <c r="KME42" s="159"/>
      <c r="KMF42" s="160"/>
      <c r="KMK42" s="150" t="s">
        <v>197</v>
      </c>
      <c r="KML42" s="147"/>
      <c r="KMM42" s="159"/>
      <c r="KMN42" s="160"/>
      <c r="KMS42" s="150" t="s">
        <v>197</v>
      </c>
      <c r="KMT42" s="147"/>
      <c r="KMU42" s="159"/>
      <c r="KMV42" s="160"/>
      <c r="KNA42" s="150" t="s">
        <v>197</v>
      </c>
      <c r="KNB42" s="147"/>
      <c r="KNC42" s="159"/>
      <c r="KND42" s="160"/>
      <c r="KNI42" s="150" t="s">
        <v>197</v>
      </c>
      <c r="KNJ42" s="147"/>
      <c r="KNK42" s="159"/>
      <c r="KNL42" s="160"/>
      <c r="KNQ42" s="150" t="s">
        <v>197</v>
      </c>
      <c r="KNR42" s="147"/>
      <c r="KNS42" s="159"/>
      <c r="KNT42" s="160"/>
      <c r="KNY42" s="150" t="s">
        <v>197</v>
      </c>
      <c r="KNZ42" s="147"/>
      <c r="KOA42" s="159"/>
      <c r="KOB42" s="160"/>
      <c r="KOG42" s="150" t="s">
        <v>197</v>
      </c>
      <c r="KOH42" s="147"/>
      <c r="KOI42" s="159"/>
      <c r="KOJ42" s="160"/>
      <c r="KOO42" s="150" t="s">
        <v>197</v>
      </c>
      <c r="KOP42" s="147"/>
      <c r="KOQ42" s="159"/>
      <c r="KOR42" s="160"/>
      <c r="KOW42" s="150" t="s">
        <v>197</v>
      </c>
      <c r="KOX42" s="147"/>
      <c r="KOY42" s="159"/>
      <c r="KOZ42" s="160"/>
      <c r="KPE42" s="150" t="s">
        <v>197</v>
      </c>
      <c r="KPF42" s="147"/>
      <c r="KPG42" s="159"/>
      <c r="KPH42" s="160"/>
      <c r="KPM42" s="150" t="s">
        <v>197</v>
      </c>
      <c r="KPN42" s="147"/>
      <c r="KPO42" s="159"/>
      <c r="KPP42" s="160"/>
      <c r="KPU42" s="150" t="s">
        <v>197</v>
      </c>
      <c r="KPV42" s="147"/>
      <c r="KPW42" s="159"/>
      <c r="KPX42" s="160"/>
      <c r="KQC42" s="150" t="s">
        <v>197</v>
      </c>
      <c r="KQD42" s="147"/>
      <c r="KQE42" s="159"/>
      <c r="KQF42" s="160"/>
      <c r="KQK42" s="150" t="s">
        <v>197</v>
      </c>
      <c r="KQL42" s="147"/>
      <c r="KQM42" s="159"/>
      <c r="KQN42" s="160"/>
      <c r="KQS42" s="150" t="s">
        <v>197</v>
      </c>
      <c r="KQT42" s="147"/>
      <c r="KQU42" s="159"/>
      <c r="KQV42" s="160"/>
      <c r="KRA42" s="150" t="s">
        <v>197</v>
      </c>
      <c r="KRB42" s="147"/>
      <c r="KRC42" s="159"/>
      <c r="KRD42" s="160"/>
      <c r="KRI42" s="150" t="s">
        <v>197</v>
      </c>
      <c r="KRJ42" s="147"/>
      <c r="KRK42" s="159"/>
      <c r="KRL42" s="160"/>
      <c r="KRQ42" s="150" t="s">
        <v>197</v>
      </c>
      <c r="KRR42" s="147"/>
      <c r="KRS42" s="159"/>
      <c r="KRT42" s="160"/>
      <c r="KRY42" s="150" t="s">
        <v>197</v>
      </c>
      <c r="KRZ42" s="147"/>
      <c r="KSA42" s="159"/>
      <c r="KSB42" s="160"/>
      <c r="KSG42" s="150" t="s">
        <v>197</v>
      </c>
      <c r="KSH42" s="147"/>
      <c r="KSI42" s="159"/>
      <c r="KSJ42" s="160"/>
      <c r="KSO42" s="150" t="s">
        <v>197</v>
      </c>
      <c r="KSP42" s="147"/>
      <c r="KSQ42" s="159"/>
      <c r="KSR42" s="160"/>
      <c r="KSW42" s="150" t="s">
        <v>197</v>
      </c>
      <c r="KSX42" s="147"/>
      <c r="KSY42" s="159"/>
      <c r="KSZ42" s="160"/>
      <c r="KTE42" s="150" t="s">
        <v>197</v>
      </c>
      <c r="KTF42" s="147"/>
      <c r="KTG42" s="159"/>
      <c r="KTH42" s="160"/>
      <c r="KTM42" s="150" t="s">
        <v>197</v>
      </c>
      <c r="KTN42" s="147"/>
      <c r="KTO42" s="159"/>
      <c r="KTP42" s="160"/>
      <c r="KTU42" s="150" t="s">
        <v>197</v>
      </c>
      <c r="KTV42" s="147"/>
      <c r="KTW42" s="159"/>
      <c r="KTX42" s="160"/>
      <c r="KUC42" s="150" t="s">
        <v>197</v>
      </c>
      <c r="KUD42" s="147"/>
      <c r="KUE42" s="159"/>
      <c r="KUF42" s="160"/>
      <c r="KUK42" s="150" t="s">
        <v>197</v>
      </c>
      <c r="KUL42" s="147"/>
      <c r="KUM42" s="159"/>
      <c r="KUN42" s="160"/>
      <c r="KUS42" s="150" t="s">
        <v>197</v>
      </c>
      <c r="KUT42" s="147"/>
      <c r="KUU42" s="159"/>
      <c r="KUV42" s="160"/>
      <c r="KVA42" s="150" t="s">
        <v>197</v>
      </c>
      <c r="KVB42" s="147"/>
      <c r="KVC42" s="159"/>
      <c r="KVD42" s="160"/>
      <c r="KVI42" s="150" t="s">
        <v>197</v>
      </c>
      <c r="KVJ42" s="147"/>
      <c r="KVK42" s="159"/>
      <c r="KVL42" s="160"/>
      <c r="KVQ42" s="150" t="s">
        <v>197</v>
      </c>
      <c r="KVR42" s="147"/>
      <c r="KVS42" s="159"/>
      <c r="KVT42" s="160"/>
      <c r="KVY42" s="150" t="s">
        <v>197</v>
      </c>
      <c r="KVZ42" s="147"/>
      <c r="KWA42" s="159"/>
      <c r="KWB42" s="160"/>
      <c r="KWG42" s="150" t="s">
        <v>197</v>
      </c>
      <c r="KWH42" s="147"/>
      <c r="KWI42" s="159"/>
      <c r="KWJ42" s="160"/>
      <c r="KWO42" s="150" t="s">
        <v>197</v>
      </c>
      <c r="KWP42" s="147"/>
      <c r="KWQ42" s="159"/>
      <c r="KWR42" s="160"/>
      <c r="KWW42" s="150" t="s">
        <v>197</v>
      </c>
      <c r="KWX42" s="147"/>
      <c r="KWY42" s="159"/>
      <c r="KWZ42" s="160"/>
      <c r="KXE42" s="150" t="s">
        <v>197</v>
      </c>
      <c r="KXF42" s="147"/>
      <c r="KXG42" s="159"/>
      <c r="KXH42" s="160"/>
      <c r="KXM42" s="150" t="s">
        <v>197</v>
      </c>
      <c r="KXN42" s="147"/>
      <c r="KXO42" s="159"/>
      <c r="KXP42" s="160"/>
      <c r="KXU42" s="150" t="s">
        <v>197</v>
      </c>
      <c r="KXV42" s="147"/>
      <c r="KXW42" s="159"/>
      <c r="KXX42" s="160"/>
      <c r="KYC42" s="150" t="s">
        <v>197</v>
      </c>
      <c r="KYD42" s="147"/>
      <c r="KYE42" s="159"/>
      <c r="KYF42" s="160"/>
      <c r="KYK42" s="150" t="s">
        <v>197</v>
      </c>
      <c r="KYL42" s="147"/>
      <c r="KYM42" s="159"/>
      <c r="KYN42" s="160"/>
      <c r="KYS42" s="150" t="s">
        <v>197</v>
      </c>
      <c r="KYT42" s="147"/>
      <c r="KYU42" s="159"/>
      <c r="KYV42" s="160"/>
      <c r="KZA42" s="150" t="s">
        <v>197</v>
      </c>
      <c r="KZB42" s="147"/>
      <c r="KZC42" s="159"/>
      <c r="KZD42" s="160"/>
      <c r="KZI42" s="150" t="s">
        <v>197</v>
      </c>
      <c r="KZJ42" s="147"/>
      <c r="KZK42" s="159"/>
      <c r="KZL42" s="160"/>
      <c r="KZQ42" s="150" t="s">
        <v>197</v>
      </c>
      <c r="KZR42" s="147"/>
      <c r="KZS42" s="159"/>
      <c r="KZT42" s="160"/>
      <c r="KZY42" s="150" t="s">
        <v>197</v>
      </c>
      <c r="KZZ42" s="147"/>
      <c r="LAA42" s="159"/>
      <c r="LAB42" s="160"/>
      <c r="LAG42" s="150" t="s">
        <v>197</v>
      </c>
      <c r="LAH42" s="147"/>
      <c r="LAI42" s="159"/>
      <c r="LAJ42" s="160"/>
      <c r="LAO42" s="150" t="s">
        <v>197</v>
      </c>
      <c r="LAP42" s="147"/>
      <c r="LAQ42" s="159"/>
      <c r="LAR42" s="160"/>
      <c r="LAW42" s="150" t="s">
        <v>197</v>
      </c>
      <c r="LAX42" s="147"/>
      <c r="LAY42" s="159"/>
      <c r="LAZ42" s="160"/>
      <c r="LBE42" s="150" t="s">
        <v>197</v>
      </c>
      <c r="LBF42" s="147"/>
      <c r="LBG42" s="159"/>
      <c r="LBH42" s="160"/>
      <c r="LBM42" s="150" t="s">
        <v>197</v>
      </c>
      <c r="LBN42" s="147"/>
      <c r="LBO42" s="159"/>
      <c r="LBP42" s="160"/>
      <c r="LBU42" s="150" t="s">
        <v>197</v>
      </c>
      <c r="LBV42" s="147"/>
      <c r="LBW42" s="159"/>
      <c r="LBX42" s="160"/>
      <c r="LCC42" s="150" t="s">
        <v>197</v>
      </c>
      <c r="LCD42" s="147"/>
      <c r="LCE42" s="159"/>
      <c r="LCF42" s="160"/>
      <c r="LCK42" s="150" t="s">
        <v>197</v>
      </c>
      <c r="LCL42" s="147"/>
      <c r="LCM42" s="159"/>
      <c r="LCN42" s="160"/>
      <c r="LCS42" s="150" t="s">
        <v>197</v>
      </c>
      <c r="LCT42" s="147"/>
      <c r="LCU42" s="159"/>
      <c r="LCV42" s="160"/>
      <c r="LDA42" s="150" t="s">
        <v>197</v>
      </c>
      <c r="LDB42" s="147"/>
      <c r="LDC42" s="159"/>
      <c r="LDD42" s="160"/>
      <c r="LDI42" s="150" t="s">
        <v>197</v>
      </c>
      <c r="LDJ42" s="147"/>
      <c r="LDK42" s="159"/>
      <c r="LDL42" s="160"/>
      <c r="LDQ42" s="150" t="s">
        <v>197</v>
      </c>
      <c r="LDR42" s="147"/>
      <c r="LDS42" s="159"/>
      <c r="LDT42" s="160"/>
      <c r="LDY42" s="150" t="s">
        <v>197</v>
      </c>
      <c r="LDZ42" s="147"/>
      <c r="LEA42" s="159"/>
      <c r="LEB42" s="160"/>
      <c r="LEG42" s="150" t="s">
        <v>197</v>
      </c>
      <c r="LEH42" s="147"/>
      <c r="LEI42" s="159"/>
      <c r="LEJ42" s="160"/>
      <c r="LEO42" s="150" t="s">
        <v>197</v>
      </c>
      <c r="LEP42" s="147"/>
      <c r="LEQ42" s="159"/>
      <c r="LER42" s="160"/>
      <c r="LEW42" s="150" t="s">
        <v>197</v>
      </c>
      <c r="LEX42" s="147"/>
      <c r="LEY42" s="159"/>
      <c r="LEZ42" s="160"/>
      <c r="LFE42" s="150" t="s">
        <v>197</v>
      </c>
      <c r="LFF42" s="147"/>
      <c r="LFG42" s="159"/>
      <c r="LFH42" s="160"/>
      <c r="LFM42" s="150" t="s">
        <v>197</v>
      </c>
      <c r="LFN42" s="147"/>
      <c r="LFO42" s="159"/>
      <c r="LFP42" s="160"/>
      <c r="LFU42" s="150" t="s">
        <v>197</v>
      </c>
      <c r="LFV42" s="147"/>
      <c r="LFW42" s="159"/>
      <c r="LFX42" s="160"/>
      <c r="LGC42" s="150" t="s">
        <v>197</v>
      </c>
      <c r="LGD42" s="147"/>
      <c r="LGE42" s="159"/>
      <c r="LGF42" s="160"/>
      <c r="LGK42" s="150" t="s">
        <v>197</v>
      </c>
      <c r="LGL42" s="147"/>
      <c r="LGM42" s="159"/>
      <c r="LGN42" s="160"/>
      <c r="LGS42" s="150" t="s">
        <v>197</v>
      </c>
      <c r="LGT42" s="147"/>
      <c r="LGU42" s="159"/>
      <c r="LGV42" s="160"/>
      <c r="LHA42" s="150" t="s">
        <v>197</v>
      </c>
      <c r="LHB42" s="147"/>
      <c r="LHC42" s="159"/>
      <c r="LHD42" s="160"/>
      <c r="LHI42" s="150" t="s">
        <v>197</v>
      </c>
      <c r="LHJ42" s="147"/>
      <c r="LHK42" s="159"/>
      <c r="LHL42" s="160"/>
      <c r="LHQ42" s="150" t="s">
        <v>197</v>
      </c>
      <c r="LHR42" s="147"/>
      <c r="LHS42" s="159"/>
      <c r="LHT42" s="160"/>
      <c r="LHY42" s="150" t="s">
        <v>197</v>
      </c>
      <c r="LHZ42" s="147"/>
      <c r="LIA42" s="159"/>
      <c r="LIB42" s="160"/>
      <c r="LIG42" s="150" t="s">
        <v>197</v>
      </c>
      <c r="LIH42" s="147"/>
      <c r="LII42" s="159"/>
      <c r="LIJ42" s="160"/>
      <c r="LIO42" s="150" t="s">
        <v>197</v>
      </c>
      <c r="LIP42" s="147"/>
      <c r="LIQ42" s="159"/>
      <c r="LIR42" s="160"/>
      <c r="LIW42" s="150" t="s">
        <v>197</v>
      </c>
      <c r="LIX42" s="147"/>
      <c r="LIY42" s="159"/>
      <c r="LIZ42" s="160"/>
      <c r="LJE42" s="150" t="s">
        <v>197</v>
      </c>
      <c r="LJF42" s="147"/>
      <c r="LJG42" s="159"/>
      <c r="LJH42" s="160"/>
      <c r="LJM42" s="150" t="s">
        <v>197</v>
      </c>
      <c r="LJN42" s="147"/>
      <c r="LJO42" s="159"/>
      <c r="LJP42" s="160"/>
      <c r="LJU42" s="150" t="s">
        <v>197</v>
      </c>
      <c r="LJV42" s="147"/>
      <c r="LJW42" s="159"/>
      <c r="LJX42" s="160"/>
      <c r="LKC42" s="150" t="s">
        <v>197</v>
      </c>
      <c r="LKD42" s="147"/>
      <c r="LKE42" s="159"/>
      <c r="LKF42" s="160"/>
      <c r="LKK42" s="150" t="s">
        <v>197</v>
      </c>
      <c r="LKL42" s="147"/>
      <c r="LKM42" s="159"/>
      <c r="LKN42" s="160"/>
      <c r="LKS42" s="150" t="s">
        <v>197</v>
      </c>
      <c r="LKT42" s="147"/>
      <c r="LKU42" s="159"/>
      <c r="LKV42" s="160"/>
      <c r="LLA42" s="150" t="s">
        <v>197</v>
      </c>
      <c r="LLB42" s="147"/>
      <c r="LLC42" s="159"/>
      <c r="LLD42" s="160"/>
      <c r="LLI42" s="150" t="s">
        <v>197</v>
      </c>
      <c r="LLJ42" s="147"/>
      <c r="LLK42" s="159"/>
      <c r="LLL42" s="160"/>
      <c r="LLQ42" s="150" t="s">
        <v>197</v>
      </c>
      <c r="LLR42" s="147"/>
      <c r="LLS42" s="159"/>
      <c r="LLT42" s="160"/>
      <c r="LLY42" s="150" t="s">
        <v>197</v>
      </c>
      <c r="LLZ42" s="147"/>
      <c r="LMA42" s="159"/>
      <c r="LMB42" s="160"/>
      <c r="LMG42" s="150" t="s">
        <v>197</v>
      </c>
      <c r="LMH42" s="147"/>
      <c r="LMI42" s="159"/>
      <c r="LMJ42" s="160"/>
      <c r="LMO42" s="150" t="s">
        <v>197</v>
      </c>
      <c r="LMP42" s="147"/>
      <c r="LMQ42" s="159"/>
      <c r="LMR42" s="160"/>
      <c r="LMW42" s="150" t="s">
        <v>197</v>
      </c>
      <c r="LMX42" s="147"/>
      <c r="LMY42" s="159"/>
      <c r="LMZ42" s="160"/>
      <c r="LNE42" s="150" t="s">
        <v>197</v>
      </c>
      <c r="LNF42" s="147"/>
      <c r="LNG42" s="159"/>
      <c r="LNH42" s="160"/>
      <c r="LNM42" s="150" t="s">
        <v>197</v>
      </c>
      <c r="LNN42" s="147"/>
      <c r="LNO42" s="159"/>
      <c r="LNP42" s="160"/>
      <c r="LNU42" s="150" t="s">
        <v>197</v>
      </c>
      <c r="LNV42" s="147"/>
      <c r="LNW42" s="159"/>
      <c r="LNX42" s="160"/>
      <c r="LOC42" s="150" t="s">
        <v>197</v>
      </c>
      <c r="LOD42" s="147"/>
      <c r="LOE42" s="159"/>
      <c r="LOF42" s="160"/>
      <c r="LOK42" s="150" t="s">
        <v>197</v>
      </c>
      <c r="LOL42" s="147"/>
      <c r="LOM42" s="159"/>
      <c r="LON42" s="160"/>
      <c r="LOS42" s="150" t="s">
        <v>197</v>
      </c>
      <c r="LOT42" s="147"/>
      <c r="LOU42" s="159"/>
      <c r="LOV42" s="160"/>
      <c r="LPA42" s="150" t="s">
        <v>197</v>
      </c>
      <c r="LPB42" s="147"/>
      <c r="LPC42" s="159"/>
      <c r="LPD42" s="160"/>
      <c r="LPI42" s="150" t="s">
        <v>197</v>
      </c>
      <c r="LPJ42" s="147"/>
      <c r="LPK42" s="159"/>
      <c r="LPL42" s="160"/>
      <c r="LPQ42" s="150" t="s">
        <v>197</v>
      </c>
      <c r="LPR42" s="147"/>
      <c r="LPS42" s="159"/>
      <c r="LPT42" s="160"/>
      <c r="LPY42" s="150" t="s">
        <v>197</v>
      </c>
      <c r="LPZ42" s="147"/>
      <c r="LQA42" s="159"/>
      <c r="LQB42" s="160"/>
      <c r="LQG42" s="150" t="s">
        <v>197</v>
      </c>
      <c r="LQH42" s="147"/>
      <c r="LQI42" s="159"/>
      <c r="LQJ42" s="160"/>
      <c r="LQO42" s="150" t="s">
        <v>197</v>
      </c>
      <c r="LQP42" s="147"/>
      <c r="LQQ42" s="159"/>
      <c r="LQR42" s="160"/>
      <c r="LQW42" s="150" t="s">
        <v>197</v>
      </c>
      <c r="LQX42" s="147"/>
      <c r="LQY42" s="159"/>
      <c r="LQZ42" s="160"/>
      <c r="LRE42" s="150" t="s">
        <v>197</v>
      </c>
      <c r="LRF42" s="147"/>
      <c r="LRG42" s="159"/>
      <c r="LRH42" s="160"/>
      <c r="LRM42" s="150" t="s">
        <v>197</v>
      </c>
      <c r="LRN42" s="147"/>
      <c r="LRO42" s="159"/>
      <c r="LRP42" s="160"/>
      <c r="LRU42" s="150" t="s">
        <v>197</v>
      </c>
      <c r="LRV42" s="147"/>
      <c r="LRW42" s="159"/>
      <c r="LRX42" s="160"/>
      <c r="LSC42" s="150" t="s">
        <v>197</v>
      </c>
      <c r="LSD42" s="147"/>
      <c r="LSE42" s="159"/>
      <c r="LSF42" s="160"/>
      <c r="LSK42" s="150" t="s">
        <v>197</v>
      </c>
      <c r="LSL42" s="147"/>
      <c r="LSM42" s="159"/>
      <c r="LSN42" s="160"/>
      <c r="LSS42" s="150" t="s">
        <v>197</v>
      </c>
      <c r="LST42" s="147"/>
      <c r="LSU42" s="159"/>
      <c r="LSV42" s="160"/>
      <c r="LTA42" s="150" t="s">
        <v>197</v>
      </c>
      <c r="LTB42" s="147"/>
      <c r="LTC42" s="159"/>
      <c r="LTD42" s="160"/>
      <c r="LTI42" s="150" t="s">
        <v>197</v>
      </c>
      <c r="LTJ42" s="147"/>
      <c r="LTK42" s="159"/>
      <c r="LTL42" s="160"/>
      <c r="LTQ42" s="150" t="s">
        <v>197</v>
      </c>
      <c r="LTR42" s="147"/>
      <c r="LTS42" s="159"/>
      <c r="LTT42" s="160"/>
      <c r="LTY42" s="150" t="s">
        <v>197</v>
      </c>
      <c r="LTZ42" s="147"/>
      <c r="LUA42" s="159"/>
      <c r="LUB42" s="160"/>
      <c r="LUG42" s="150" t="s">
        <v>197</v>
      </c>
      <c r="LUH42" s="147"/>
      <c r="LUI42" s="159"/>
      <c r="LUJ42" s="160"/>
      <c r="LUO42" s="150" t="s">
        <v>197</v>
      </c>
      <c r="LUP42" s="147"/>
      <c r="LUQ42" s="159"/>
      <c r="LUR42" s="160"/>
      <c r="LUW42" s="150" t="s">
        <v>197</v>
      </c>
      <c r="LUX42" s="147"/>
      <c r="LUY42" s="159"/>
      <c r="LUZ42" s="160"/>
      <c r="LVE42" s="150" t="s">
        <v>197</v>
      </c>
      <c r="LVF42" s="147"/>
      <c r="LVG42" s="159"/>
      <c r="LVH42" s="160"/>
      <c r="LVM42" s="150" t="s">
        <v>197</v>
      </c>
      <c r="LVN42" s="147"/>
      <c r="LVO42" s="159"/>
      <c r="LVP42" s="160"/>
      <c r="LVU42" s="150" t="s">
        <v>197</v>
      </c>
      <c r="LVV42" s="147"/>
      <c r="LVW42" s="159"/>
      <c r="LVX42" s="160"/>
      <c r="LWC42" s="150" t="s">
        <v>197</v>
      </c>
      <c r="LWD42" s="147"/>
      <c r="LWE42" s="159"/>
      <c r="LWF42" s="160"/>
      <c r="LWK42" s="150" t="s">
        <v>197</v>
      </c>
      <c r="LWL42" s="147"/>
      <c r="LWM42" s="159"/>
      <c r="LWN42" s="160"/>
      <c r="LWS42" s="150" t="s">
        <v>197</v>
      </c>
      <c r="LWT42" s="147"/>
      <c r="LWU42" s="159"/>
      <c r="LWV42" s="160"/>
      <c r="LXA42" s="150" t="s">
        <v>197</v>
      </c>
      <c r="LXB42" s="147"/>
      <c r="LXC42" s="159"/>
      <c r="LXD42" s="160"/>
      <c r="LXI42" s="150" t="s">
        <v>197</v>
      </c>
      <c r="LXJ42" s="147"/>
      <c r="LXK42" s="159"/>
      <c r="LXL42" s="160"/>
      <c r="LXQ42" s="150" t="s">
        <v>197</v>
      </c>
      <c r="LXR42" s="147"/>
      <c r="LXS42" s="159"/>
      <c r="LXT42" s="160"/>
      <c r="LXY42" s="150" t="s">
        <v>197</v>
      </c>
      <c r="LXZ42" s="147"/>
      <c r="LYA42" s="159"/>
      <c r="LYB42" s="160"/>
      <c r="LYG42" s="150" t="s">
        <v>197</v>
      </c>
      <c r="LYH42" s="147"/>
      <c r="LYI42" s="159"/>
      <c r="LYJ42" s="160"/>
      <c r="LYO42" s="150" t="s">
        <v>197</v>
      </c>
      <c r="LYP42" s="147"/>
      <c r="LYQ42" s="159"/>
      <c r="LYR42" s="160"/>
      <c r="LYW42" s="150" t="s">
        <v>197</v>
      </c>
      <c r="LYX42" s="147"/>
      <c r="LYY42" s="159"/>
      <c r="LYZ42" s="160"/>
      <c r="LZE42" s="150" t="s">
        <v>197</v>
      </c>
      <c r="LZF42" s="147"/>
      <c r="LZG42" s="159"/>
      <c r="LZH42" s="160"/>
      <c r="LZM42" s="150" t="s">
        <v>197</v>
      </c>
      <c r="LZN42" s="147"/>
      <c r="LZO42" s="159"/>
      <c r="LZP42" s="160"/>
      <c r="LZU42" s="150" t="s">
        <v>197</v>
      </c>
      <c r="LZV42" s="147"/>
      <c r="LZW42" s="159"/>
      <c r="LZX42" s="160"/>
      <c r="MAC42" s="150" t="s">
        <v>197</v>
      </c>
      <c r="MAD42" s="147"/>
      <c r="MAE42" s="159"/>
      <c r="MAF42" s="160"/>
      <c r="MAK42" s="150" t="s">
        <v>197</v>
      </c>
      <c r="MAL42" s="147"/>
      <c r="MAM42" s="159"/>
      <c r="MAN42" s="160"/>
      <c r="MAS42" s="150" t="s">
        <v>197</v>
      </c>
      <c r="MAT42" s="147"/>
      <c r="MAU42" s="159"/>
      <c r="MAV42" s="160"/>
      <c r="MBA42" s="150" t="s">
        <v>197</v>
      </c>
      <c r="MBB42" s="147"/>
      <c r="MBC42" s="159"/>
      <c r="MBD42" s="160"/>
      <c r="MBI42" s="150" t="s">
        <v>197</v>
      </c>
      <c r="MBJ42" s="147"/>
      <c r="MBK42" s="159"/>
      <c r="MBL42" s="160"/>
      <c r="MBQ42" s="150" t="s">
        <v>197</v>
      </c>
      <c r="MBR42" s="147"/>
      <c r="MBS42" s="159"/>
      <c r="MBT42" s="160"/>
      <c r="MBY42" s="150" t="s">
        <v>197</v>
      </c>
      <c r="MBZ42" s="147"/>
      <c r="MCA42" s="159"/>
      <c r="MCB42" s="160"/>
      <c r="MCG42" s="150" t="s">
        <v>197</v>
      </c>
      <c r="MCH42" s="147"/>
      <c r="MCI42" s="159"/>
      <c r="MCJ42" s="160"/>
      <c r="MCO42" s="150" t="s">
        <v>197</v>
      </c>
      <c r="MCP42" s="147"/>
      <c r="MCQ42" s="159"/>
      <c r="MCR42" s="160"/>
      <c r="MCW42" s="150" t="s">
        <v>197</v>
      </c>
      <c r="MCX42" s="147"/>
      <c r="MCY42" s="159"/>
      <c r="MCZ42" s="160"/>
      <c r="MDE42" s="150" t="s">
        <v>197</v>
      </c>
      <c r="MDF42" s="147"/>
      <c r="MDG42" s="159"/>
      <c r="MDH42" s="160"/>
      <c r="MDM42" s="150" t="s">
        <v>197</v>
      </c>
      <c r="MDN42" s="147"/>
      <c r="MDO42" s="159"/>
      <c r="MDP42" s="160"/>
      <c r="MDU42" s="150" t="s">
        <v>197</v>
      </c>
      <c r="MDV42" s="147"/>
      <c r="MDW42" s="159"/>
      <c r="MDX42" s="160"/>
      <c r="MEC42" s="150" t="s">
        <v>197</v>
      </c>
      <c r="MED42" s="147"/>
      <c r="MEE42" s="159"/>
      <c r="MEF42" s="160"/>
      <c r="MEK42" s="150" t="s">
        <v>197</v>
      </c>
      <c r="MEL42" s="147"/>
      <c r="MEM42" s="159"/>
      <c r="MEN42" s="160"/>
      <c r="MES42" s="150" t="s">
        <v>197</v>
      </c>
      <c r="MET42" s="147"/>
      <c r="MEU42" s="159"/>
      <c r="MEV42" s="160"/>
      <c r="MFA42" s="150" t="s">
        <v>197</v>
      </c>
      <c r="MFB42" s="147"/>
      <c r="MFC42" s="159"/>
      <c r="MFD42" s="160"/>
      <c r="MFI42" s="150" t="s">
        <v>197</v>
      </c>
      <c r="MFJ42" s="147"/>
      <c r="MFK42" s="159"/>
      <c r="MFL42" s="160"/>
      <c r="MFQ42" s="150" t="s">
        <v>197</v>
      </c>
      <c r="MFR42" s="147"/>
      <c r="MFS42" s="159"/>
      <c r="MFT42" s="160"/>
      <c r="MFY42" s="150" t="s">
        <v>197</v>
      </c>
      <c r="MFZ42" s="147"/>
      <c r="MGA42" s="159"/>
      <c r="MGB42" s="160"/>
      <c r="MGG42" s="150" t="s">
        <v>197</v>
      </c>
      <c r="MGH42" s="147"/>
      <c r="MGI42" s="159"/>
      <c r="MGJ42" s="160"/>
      <c r="MGO42" s="150" t="s">
        <v>197</v>
      </c>
      <c r="MGP42" s="147"/>
      <c r="MGQ42" s="159"/>
      <c r="MGR42" s="160"/>
      <c r="MGW42" s="150" t="s">
        <v>197</v>
      </c>
      <c r="MGX42" s="147"/>
      <c r="MGY42" s="159"/>
      <c r="MGZ42" s="160"/>
      <c r="MHE42" s="150" t="s">
        <v>197</v>
      </c>
      <c r="MHF42" s="147"/>
      <c r="MHG42" s="159"/>
      <c r="MHH42" s="160"/>
      <c r="MHM42" s="150" t="s">
        <v>197</v>
      </c>
      <c r="MHN42" s="147"/>
      <c r="MHO42" s="159"/>
      <c r="MHP42" s="160"/>
      <c r="MHU42" s="150" t="s">
        <v>197</v>
      </c>
      <c r="MHV42" s="147"/>
      <c r="MHW42" s="159"/>
      <c r="MHX42" s="160"/>
      <c r="MIC42" s="150" t="s">
        <v>197</v>
      </c>
      <c r="MID42" s="147"/>
      <c r="MIE42" s="159"/>
      <c r="MIF42" s="160"/>
      <c r="MIK42" s="150" t="s">
        <v>197</v>
      </c>
      <c r="MIL42" s="147"/>
      <c r="MIM42" s="159"/>
      <c r="MIN42" s="160"/>
      <c r="MIS42" s="150" t="s">
        <v>197</v>
      </c>
      <c r="MIT42" s="147"/>
      <c r="MIU42" s="159"/>
      <c r="MIV42" s="160"/>
      <c r="MJA42" s="150" t="s">
        <v>197</v>
      </c>
      <c r="MJB42" s="147"/>
      <c r="MJC42" s="159"/>
      <c r="MJD42" s="160"/>
      <c r="MJI42" s="150" t="s">
        <v>197</v>
      </c>
      <c r="MJJ42" s="147"/>
      <c r="MJK42" s="159"/>
      <c r="MJL42" s="160"/>
      <c r="MJQ42" s="150" t="s">
        <v>197</v>
      </c>
      <c r="MJR42" s="147"/>
      <c r="MJS42" s="159"/>
      <c r="MJT42" s="160"/>
      <c r="MJY42" s="150" t="s">
        <v>197</v>
      </c>
      <c r="MJZ42" s="147"/>
      <c r="MKA42" s="159"/>
      <c r="MKB42" s="160"/>
      <c r="MKG42" s="150" t="s">
        <v>197</v>
      </c>
      <c r="MKH42" s="147"/>
      <c r="MKI42" s="159"/>
      <c r="MKJ42" s="160"/>
      <c r="MKO42" s="150" t="s">
        <v>197</v>
      </c>
      <c r="MKP42" s="147"/>
      <c r="MKQ42" s="159"/>
      <c r="MKR42" s="160"/>
      <c r="MKW42" s="150" t="s">
        <v>197</v>
      </c>
      <c r="MKX42" s="147"/>
      <c r="MKY42" s="159"/>
      <c r="MKZ42" s="160"/>
      <c r="MLE42" s="150" t="s">
        <v>197</v>
      </c>
      <c r="MLF42" s="147"/>
      <c r="MLG42" s="159"/>
      <c r="MLH42" s="160"/>
      <c r="MLM42" s="150" t="s">
        <v>197</v>
      </c>
      <c r="MLN42" s="147"/>
      <c r="MLO42" s="159"/>
      <c r="MLP42" s="160"/>
      <c r="MLU42" s="150" t="s">
        <v>197</v>
      </c>
      <c r="MLV42" s="147"/>
      <c r="MLW42" s="159"/>
      <c r="MLX42" s="160"/>
      <c r="MMC42" s="150" t="s">
        <v>197</v>
      </c>
      <c r="MMD42" s="147"/>
      <c r="MME42" s="159"/>
      <c r="MMF42" s="160"/>
      <c r="MMK42" s="150" t="s">
        <v>197</v>
      </c>
      <c r="MML42" s="147"/>
      <c r="MMM42" s="159"/>
      <c r="MMN42" s="160"/>
      <c r="MMS42" s="150" t="s">
        <v>197</v>
      </c>
      <c r="MMT42" s="147"/>
      <c r="MMU42" s="159"/>
      <c r="MMV42" s="160"/>
      <c r="MNA42" s="150" t="s">
        <v>197</v>
      </c>
      <c r="MNB42" s="147"/>
      <c r="MNC42" s="159"/>
      <c r="MND42" s="160"/>
      <c r="MNI42" s="150" t="s">
        <v>197</v>
      </c>
      <c r="MNJ42" s="147"/>
      <c r="MNK42" s="159"/>
      <c r="MNL42" s="160"/>
      <c r="MNQ42" s="150" t="s">
        <v>197</v>
      </c>
      <c r="MNR42" s="147"/>
      <c r="MNS42" s="159"/>
      <c r="MNT42" s="160"/>
      <c r="MNY42" s="150" t="s">
        <v>197</v>
      </c>
      <c r="MNZ42" s="147"/>
      <c r="MOA42" s="159"/>
      <c r="MOB42" s="160"/>
      <c r="MOG42" s="150" t="s">
        <v>197</v>
      </c>
      <c r="MOH42" s="147"/>
      <c r="MOI42" s="159"/>
      <c r="MOJ42" s="160"/>
      <c r="MOO42" s="150" t="s">
        <v>197</v>
      </c>
      <c r="MOP42" s="147"/>
      <c r="MOQ42" s="159"/>
      <c r="MOR42" s="160"/>
      <c r="MOW42" s="150" t="s">
        <v>197</v>
      </c>
      <c r="MOX42" s="147"/>
      <c r="MOY42" s="159"/>
      <c r="MOZ42" s="160"/>
      <c r="MPE42" s="150" t="s">
        <v>197</v>
      </c>
      <c r="MPF42" s="147"/>
      <c r="MPG42" s="159"/>
      <c r="MPH42" s="160"/>
      <c r="MPM42" s="150" t="s">
        <v>197</v>
      </c>
      <c r="MPN42" s="147"/>
      <c r="MPO42" s="159"/>
      <c r="MPP42" s="160"/>
      <c r="MPU42" s="150" t="s">
        <v>197</v>
      </c>
      <c r="MPV42" s="147"/>
      <c r="MPW42" s="159"/>
      <c r="MPX42" s="160"/>
      <c r="MQC42" s="150" t="s">
        <v>197</v>
      </c>
      <c r="MQD42" s="147"/>
      <c r="MQE42" s="159"/>
      <c r="MQF42" s="160"/>
      <c r="MQK42" s="150" t="s">
        <v>197</v>
      </c>
      <c r="MQL42" s="147"/>
      <c r="MQM42" s="159"/>
      <c r="MQN42" s="160"/>
      <c r="MQS42" s="150" t="s">
        <v>197</v>
      </c>
      <c r="MQT42" s="147"/>
      <c r="MQU42" s="159"/>
      <c r="MQV42" s="160"/>
      <c r="MRA42" s="150" t="s">
        <v>197</v>
      </c>
      <c r="MRB42" s="147"/>
      <c r="MRC42" s="159"/>
      <c r="MRD42" s="160"/>
      <c r="MRI42" s="150" t="s">
        <v>197</v>
      </c>
      <c r="MRJ42" s="147"/>
      <c r="MRK42" s="159"/>
      <c r="MRL42" s="160"/>
      <c r="MRQ42" s="150" t="s">
        <v>197</v>
      </c>
      <c r="MRR42" s="147"/>
      <c r="MRS42" s="159"/>
      <c r="MRT42" s="160"/>
      <c r="MRY42" s="150" t="s">
        <v>197</v>
      </c>
      <c r="MRZ42" s="147"/>
      <c r="MSA42" s="159"/>
      <c r="MSB42" s="160"/>
      <c r="MSG42" s="150" t="s">
        <v>197</v>
      </c>
      <c r="MSH42" s="147"/>
      <c r="MSI42" s="159"/>
      <c r="MSJ42" s="160"/>
      <c r="MSO42" s="150" t="s">
        <v>197</v>
      </c>
      <c r="MSP42" s="147"/>
      <c r="MSQ42" s="159"/>
      <c r="MSR42" s="160"/>
      <c r="MSW42" s="150" t="s">
        <v>197</v>
      </c>
      <c r="MSX42" s="147"/>
      <c r="MSY42" s="159"/>
      <c r="MSZ42" s="160"/>
      <c r="MTE42" s="150" t="s">
        <v>197</v>
      </c>
      <c r="MTF42" s="147"/>
      <c r="MTG42" s="159"/>
      <c r="MTH42" s="160"/>
      <c r="MTM42" s="150" t="s">
        <v>197</v>
      </c>
      <c r="MTN42" s="147"/>
      <c r="MTO42" s="159"/>
      <c r="MTP42" s="160"/>
      <c r="MTU42" s="150" t="s">
        <v>197</v>
      </c>
      <c r="MTV42" s="147"/>
      <c r="MTW42" s="159"/>
      <c r="MTX42" s="160"/>
      <c r="MUC42" s="150" t="s">
        <v>197</v>
      </c>
      <c r="MUD42" s="147"/>
      <c r="MUE42" s="159"/>
      <c r="MUF42" s="160"/>
      <c r="MUK42" s="150" t="s">
        <v>197</v>
      </c>
      <c r="MUL42" s="147"/>
      <c r="MUM42" s="159"/>
      <c r="MUN42" s="160"/>
      <c r="MUS42" s="150" t="s">
        <v>197</v>
      </c>
      <c r="MUT42" s="147"/>
      <c r="MUU42" s="159"/>
      <c r="MUV42" s="160"/>
      <c r="MVA42" s="150" t="s">
        <v>197</v>
      </c>
      <c r="MVB42" s="147"/>
      <c r="MVC42" s="159"/>
      <c r="MVD42" s="160"/>
      <c r="MVI42" s="150" t="s">
        <v>197</v>
      </c>
      <c r="MVJ42" s="147"/>
      <c r="MVK42" s="159"/>
      <c r="MVL42" s="160"/>
      <c r="MVQ42" s="150" t="s">
        <v>197</v>
      </c>
      <c r="MVR42" s="147"/>
      <c r="MVS42" s="159"/>
      <c r="MVT42" s="160"/>
      <c r="MVY42" s="150" t="s">
        <v>197</v>
      </c>
      <c r="MVZ42" s="147"/>
      <c r="MWA42" s="159"/>
      <c r="MWB42" s="160"/>
      <c r="MWG42" s="150" t="s">
        <v>197</v>
      </c>
      <c r="MWH42" s="147"/>
      <c r="MWI42" s="159"/>
      <c r="MWJ42" s="160"/>
      <c r="MWO42" s="150" t="s">
        <v>197</v>
      </c>
      <c r="MWP42" s="147"/>
      <c r="MWQ42" s="159"/>
      <c r="MWR42" s="160"/>
      <c r="MWW42" s="150" t="s">
        <v>197</v>
      </c>
      <c r="MWX42" s="147"/>
      <c r="MWY42" s="159"/>
      <c r="MWZ42" s="160"/>
      <c r="MXE42" s="150" t="s">
        <v>197</v>
      </c>
      <c r="MXF42" s="147"/>
      <c r="MXG42" s="159"/>
      <c r="MXH42" s="160"/>
      <c r="MXM42" s="150" t="s">
        <v>197</v>
      </c>
      <c r="MXN42" s="147"/>
      <c r="MXO42" s="159"/>
      <c r="MXP42" s="160"/>
      <c r="MXU42" s="150" t="s">
        <v>197</v>
      </c>
      <c r="MXV42" s="147"/>
      <c r="MXW42" s="159"/>
      <c r="MXX42" s="160"/>
      <c r="MYC42" s="150" t="s">
        <v>197</v>
      </c>
      <c r="MYD42" s="147"/>
      <c r="MYE42" s="159"/>
      <c r="MYF42" s="160"/>
      <c r="MYK42" s="150" t="s">
        <v>197</v>
      </c>
      <c r="MYL42" s="147"/>
      <c r="MYM42" s="159"/>
      <c r="MYN42" s="160"/>
      <c r="MYS42" s="150" t="s">
        <v>197</v>
      </c>
      <c r="MYT42" s="147"/>
      <c r="MYU42" s="159"/>
      <c r="MYV42" s="160"/>
      <c r="MZA42" s="150" t="s">
        <v>197</v>
      </c>
      <c r="MZB42" s="147"/>
      <c r="MZC42" s="159"/>
      <c r="MZD42" s="160"/>
      <c r="MZI42" s="150" t="s">
        <v>197</v>
      </c>
      <c r="MZJ42" s="147"/>
      <c r="MZK42" s="159"/>
      <c r="MZL42" s="160"/>
      <c r="MZQ42" s="150" t="s">
        <v>197</v>
      </c>
      <c r="MZR42" s="147"/>
      <c r="MZS42" s="159"/>
      <c r="MZT42" s="160"/>
      <c r="MZY42" s="150" t="s">
        <v>197</v>
      </c>
      <c r="MZZ42" s="147"/>
      <c r="NAA42" s="159"/>
      <c r="NAB42" s="160"/>
      <c r="NAG42" s="150" t="s">
        <v>197</v>
      </c>
      <c r="NAH42" s="147"/>
      <c r="NAI42" s="159"/>
      <c r="NAJ42" s="160"/>
      <c r="NAO42" s="150" t="s">
        <v>197</v>
      </c>
      <c r="NAP42" s="147"/>
      <c r="NAQ42" s="159"/>
      <c r="NAR42" s="160"/>
      <c r="NAW42" s="150" t="s">
        <v>197</v>
      </c>
      <c r="NAX42" s="147"/>
      <c r="NAY42" s="159"/>
      <c r="NAZ42" s="160"/>
      <c r="NBE42" s="150" t="s">
        <v>197</v>
      </c>
      <c r="NBF42" s="147"/>
      <c r="NBG42" s="159"/>
      <c r="NBH42" s="160"/>
      <c r="NBM42" s="150" t="s">
        <v>197</v>
      </c>
      <c r="NBN42" s="147"/>
      <c r="NBO42" s="159"/>
      <c r="NBP42" s="160"/>
      <c r="NBU42" s="150" t="s">
        <v>197</v>
      </c>
      <c r="NBV42" s="147"/>
      <c r="NBW42" s="159"/>
      <c r="NBX42" s="160"/>
      <c r="NCC42" s="150" t="s">
        <v>197</v>
      </c>
      <c r="NCD42" s="147"/>
      <c r="NCE42" s="159"/>
      <c r="NCF42" s="160"/>
      <c r="NCK42" s="150" t="s">
        <v>197</v>
      </c>
      <c r="NCL42" s="147"/>
      <c r="NCM42" s="159"/>
      <c r="NCN42" s="160"/>
      <c r="NCS42" s="150" t="s">
        <v>197</v>
      </c>
      <c r="NCT42" s="147"/>
      <c r="NCU42" s="159"/>
      <c r="NCV42" s="160"/>
      <c r="NDA42" s="150" t="s">
        <v>197</v>
      </c>
      <c r="NDB42" s="147"/>
      <c r="NDC42" s="159"/>
      <c r="NDD42" s="160"/>
      <c r="NDI42" s="150" t="s">
        <v>197</v>
      </c>
      <c r="NDJ42" s="147"/>
      <c r="NDK42" s="159"/>
      <c r="NDL42" s="160"/>
      <c r="NDQ42" s="150" t="s">
        <v>197</v>
      </c>
      <c r="NDR42" s="147"/>
      <c r="NDS42" s="159"/>
      <c r="NDT42" s="160"/>
      <c r="NDY42" s="150" t="s">
        <v>197</v>
      </c>
      <c r="NDZ42" s="147"/>
      <c r="NEA42" s="159"/>
      <c r="NEB42" s="160"/>
      <c r="NEG42" s="150" t="s">
        <v>197</v>
      </c>
      <c r="NEH42" s="147"/>
      <c r="NEI42" s="159"/>
      <c r="NEJ42" s="160"/>
      <c r="NEO42" s="150" t="s">
        <v>197</v>
      </c>
      <c r="NEP42" s="147"/>
      <c r="NEQ42" s="159"/>
      <c r="NER42" s="160"/>
      <c r="NEW42" s="150" t="s">
        <v>197</v>
      </c>
      <c r="NEX42" s="147"/>
      <c r="NEY42" s="159"/>
      <c r="NEZ42" s="160"/>
      <c r="NFE42" s="150" t="s">
        <v>197</v>
      </c>
      <c r="NFF42" s="147"/>
      <c r="NFG42" s="159"/>
      <c r="NFH42" s="160"/>
      <c r="NFM42" s="150" t="s">
        <v>197</v>
      </c>
      <c r="NFN42" s="147"/>
      <c r="NFO42" s="159"/>
      <c r="NFP42" s="160"/>
      <c r="NFU42" s="150" t="s">
        <v>197</v>
      </c>
      <c r="NFV42" s="147"/>
      <c r="NFW42" s="159"/>
      <c r="NFX42" s="160"/>
      <c r="NGC42" s="150" t="s">
        <v>197</v>
      </c>
      <c r="NGD42" s="147"/>
      <c r="NGE42" s="159"/>
      <c r="NGF42" s="160"/>
      <c r="NGK42" s="150" t="s">
        <v>197</v>
      </c>
      <c r="NGL42" s="147"/>
      <c r="NGM42" s="159"/>
      <c r="NGN42" s="160"/>
      <c r="NGS42" s="150" t="s">
        <v>197</v>
      </c>
      <c r="NGT42" s="147"/>
      <c r="NGU42" s="159"/>
      <c r="NGV42" s="160"/>
      <c r="NHA42" s="150" t="s">
        <v>197</v>
      </c>
      <c r="NHB42" s="147"/>
      <c r="NHC42" s="159"/>
      <c r="NHD42" s="160"/>
      <c r="NHI42" s="150" t="s">
        <v>197</v>
      </c>
      <c r="NHJ42" s="147"/>
      <c r="NHK42" s="159"/>
      <c r="NHL42" s="160"/>
      <c r="NHQ42" s="150" t="s">
        <v>197</v>
      </c>
      <c r="NHR42" s="147"/>
      <c r="NHS42" s="159"/>
      <c r="NHT42" s="160"/>
      <c r="NHY42" s="150" t="s">
        <v>197</v>
      </c>
      <c r="NHZ42" s="147"/>
      <c r="NIA42" s="159"/>
      <c r="NIB42" s="160"/>
      <c r="NIG42" s="150" t="s">
        <v>197</v>
      </c>
      <c r="NIH42" s="147"/>
      <c r="NII42" s="159"/>
      <c r="NIJ42" s="160"/>
      <c r="NIO42" s="150" t="s">
        <v>197</v>
      </c>
      <c r="NIP42" s="147"/>
      <c r="NIQ42" s="159"/>
      <c r="NIR42" s="160"/>
      <c r="NIW42" s="150" t="s">
        <v>197</v>
      </c>
      <c r="NIX42" s="147"/>
      <c r="NIY42" s="159"/>
      <c r="NIZ42" s="160"/>
      <c r="NJE42" s="150" t="s">
        <v>197</v>
      </c>
      <c r="NJF42" s="147"/>
      <c r="NJG42" s="159"/>
      <c r="NJH42" s="160"/>
      <c r="NJM42" s="150" t="s">
        <v>197</v>
      </c>
      <c r="NJN42" s="147"/>
      <c r="NJO42" s="159"/>
      <c r="NJP42" s="160"/>
      <c r="NJU42" s="150" t="s">
        <v>197</v>
      </c>
      <c r="NJV42" s="147"/>
      <c r="NJW42" s="159"/>
      <c r="NJX42" s="160"/>
      <c r="NKC42" s="150" t="s">
        <v>197</v>
      </c>
      <c r="NKD42" s="147"/>
      <c r="NKE42" s="159"/>
      <c r="NKF42" s="160"/>
      <c r="NKK42" s="150" t="s">
        <v>197</v>
      </c>
      <c r="NKL42" s="147"/>
      <c r="NKM42" s="159"/>
      <c r="NKN42" s="160"/>
      <c r="NKS42" s="150" t="s">
        <v>197</v>
      </c>
      <c r="NKT42" s="147"/>
      <c r="NKU42" s="159"/>
      <c r="NKV42" s="160"/>
      <c r="NLA42" s="150" t="s">
        <v>197</v>
      </c>
      <c r="NLB42" s="147"/>
      <c r="NLC42" s="159"/>
      <c r="NLD42" s="160"/>
      <c r="NLI42" s="150" t="s">
        <v>197</v>
      </c>
      <c r="NLJ42" s="147"/>
      <c r="NLK42" s="159"/>
      <c r="NLL42" s="160"/>
      <c r="NLQ42" s="150" t="s">
        <v>197</v>
      </c>
      <c r="NLR42" s="147"/>
      <c r="NLS42" s="159"/>
      <c r="NLT42" s="160"/>
      <c r="NLY42" s="150" t="s">
        <v>197</v>
      </c>
      <c r="NLZ42" s="147"/>
      <c r="NMA42" s="159"/>
      <c r="NMB42" s="160"/>
      <c r="NMG42" s="150" t="s">
        <v>197</v>
      </c>
      <c r="NMH42" s="147"/>
      <c r="NMI42" s="159"/>
      <c r="NMJ42" s="160"/>
      <c r="NMO42" s="150" t="s">
        <v>197</v>
      </c>
      <c r="NMP42" s="147"/>
      <c r="NMQ42" s="159"/>
      <c r="NMR42" s="160"/>
      <c r="NMW42" s="150" t="s">
        <v>197</v>
      </c>
      <c r="NMX42" s="147"/>
      <c r="NMY42" s="159"/>
      <c r="NMZ42" s="160"/>
      <c r="NNE42" s="150" t="s">
        <v>197</v>
      </c>
      <c r="NNF42" s="147"/>
      <c r="NNG42" s="159"/>
      <c r="NNH42" s="160"/>
      <c r="NNM42" s="150" t="s">
        <v>197</v>
      </c>
      <c r="NNN42" s="147"/>
      <c r="NNO42" s="159"/>
      <c r="NNP42" s="160"/>
      <c r="NNU42" s="150" t="s">
        <v>197</v>
      </c>
      <c r="NNV42" s="147"/>
      <c r="NNW42" s="159"/>
      <c r="NNX42" s="160"/>
      <c r="NOC42" s="150" t="s">
        <v>197</v>
      </c>
      <c r="NOD42" s="147"/>
      <c r="NOE42" s="159"/>
      <c r="NOF42" s="160"/>
      <c r="NOK42" s="150" t="s">
        <v>197</v>
      </c>
      <c r="NOL42" s="147"/>
      <c r="NOM42" s="159"/>
      <c r="NON42" s="160"/>
      <c r="NOS42" s="150" t="s">
        <v>197</v>
      </c>
      <c r="NOT42" s="147"/>
      <c r="NOU42" s="159"/>
      <c r="NOV42" s="160"/>
      <c r="NPA42" s="150" t="s">
        <v>197</v>
      </c>
      <c r="NPB42" s="147"/>
      <c r="NPC42" s="159"/>
      <c r="NPD42" s="160"/>
      <c r="NPI42" s="150" t="s">
        <v>197</v>
      </c>
      <c r="NPJ42" s="147"/>
      <c r="NPK42" s="159"/>
      <c r="NPL42" s="160"/>
      <c r="NPQ42" s="150" t="s">
        <v>197</v>
      </c>
      <c r="NPR42" s="147"/>
      <c r="NPS42" s="159"/>
      <c r="NPT42" s="160"/>
      <c r="NPY42" s="150" t="s">
        <v>197</v>
      </c>
      <c r="NPZ42" s="147"/>
      <c r="NQA42" s="159"/>
      <c r="NQB42" s="160"/>
      <c r="NQG42" s="150" t="s">
        <v>197</v>
      </c>
      <c r="NQH42" s="147"/>
      <c r="NQI42" s="159"/>
      <c r="NQJ42" s="160"/>
      <c r="NQO42" s="150" t="s">
        <v>197</v>
      </c>
      <c r="NQP42" s="147"/>
      <c r="NQQ42" s="159"/>
      <c r="NQR42" s="160"/>
      <c r="NQW42" s="150" t="s">
        <v>197</v>
      </c>
      <c r="NQX42" s="147"/>
      <c r="NQY42" s="159"/>
      <c r="NQZ42" s="160"/>
      <c r="NRE42" s="150" t="s">
        <v>197</v>
      </c>
      <c r="NRF42" s="147"/>
      <c r="NRG42" s="159"/>
      <c r="NRH42" s="160"/>
      <c r="NRM42" s="150" t="s">
        <v>197</v>
      </c>
      <c r="NRN42" s="147"/>
      <c r="NRO42" s="159"/>
      <c r="NRP42" s="160"/>
      <c r="NRU42" s="150" t="s">
        <v>197</v>
      </c>
      <c r="NRV42" s="147"/>
      <c r="NRW42" s="159"/>
      <c r="NRX42" s="160"/>
      <c r="NSC42" s="150" t="s">
        <v>197</v>
      </c>
      <c r="NSD42" s="147"/>
      <c r="NSE42" s="159"/>
      <c r="NSF42" s="160"/>
      <c r="NSK42" s="150" t="s">
        <v>197</v>
      </c>
      <c r="NSL42" s="147"/>
      <c r="NSM42" s="159"/>
      <c r="NSN42" s="160"/>
      <c r="NSS42" s="150" t="s">
        <v>197</v>
      </c>
      <c r="NST42" s="147"/>
      <c r="NSU42" s="159"/>
      <c r="NSV42" s="160"/>
      <c r="NTA42" s="150" t="s">
        <v>197</v>
      </c>
      <c r="NTB42" s="147"/>
      <c r="NTC42" s="159"/>
      <c r="NTD42" s="160"/>
      <c r="NTI42" s="150" t="s">
        <v>197</v>
      </c>
      <c r="NTJ42" s="147"/>
      <c r="NTK42" s="159"/>
      <c r="NTL42" s="160"/>
      <c r="NTQ42" s="150" t="s">
        <v>197</v>
      </c>
      <c r="NTR42" s="147"/>
      <c r="NTS42" s="159"/>
      <c r="NTT42" s="160"/>
      <c r="NTY42" s="150" t="s">
        <v>197</v>
      </c>
      <c r="NTZ42" s="147"/>
      <c r="NUA42" s="159"/>
      <c r="NUB42" s="160"/>
      <c r="NUG42" s="150" t="s">
        <v>197</v>
      </c>
      <c r="NUH42" s="147"/>
      <c r="NUI42" s="159"/>
      <c r="NUJ42" s="160"/>
      <c r="NUO42" s="150" t="s">
        <v>197</v>
      </c>
      <c r="NUP42" s="147"/>
      <c r="NUQ42" s="159"/>
      <c r="NUR42" s="160"/>
      <c r="NUW42" s="150" t="s">
        <v>197</v>
      </c>
      <c r="NUX42" s="147"/>
      <c r="NUY42" s="159"/>
      <c r="NUZ42" s="160"/>
      <c r="NVE42" s="150" t="s">
        <v>197</v>
      </c>
      <c r="NVF42" s="147"/>
      <c r="NVG42" s="159"/>
      <c r="NVH42" s="160"/>
      <c r="NVM42" s="150" t="s">
        <v>197</v>
      </c>
      <c r="NVN42" s="147"/>
      <c r="NVO42" s="159"/>
      <c r="NVP42" s="160"/>
      <c r="NVU42" s="150" t="s">
        <v>197</v>
      </c>
      <c r="NVV42" s="147"/>
      <c r="NVW42" s="159"/>
      <c r="NVX42" s="160"/>
      <c r="NWC42" s="150" t="s">
        <v>197</v>
      </c>
      <c r="NWD42" s="147"/>
      <c r="NWE42" s="159"/>
      <c r="NWF42" s="160"/>
      <c r="NWK42" s="150" t="s">
        <v>197</v>
      </c>
      <c r="NWL42" s="147"/>
      <c r="NWM42" s="159"/>
      <c r="NWN42" s="160"/>
      <c r="NWS42" s="150" t="s">
        <v>197</v>
      </c>
      <c r="NWT42" s="147"/>
      <c r="NWU42" s="159"/>
      <c r="NWV42" s="160"/>
      <c r="NXA42" s="150" t="s">
        <v>197</v>
      </c>
      <c r="NXB42" s="147"/>
      <c r="NXC42" s="159"/>
      <c r="NXD42" s="160"/>
      <c r="NXI42" s="150" t="s">
        <v>197</v>
      </c>
      <c r="NXJ42" s="147"/>
      <c r="NXK42" s="159"/>
      <c r="NXL42" s="160"/>
      <c r="NXQ42" s="150" t="s">
        <v>197</v>
      </c>
      <c r="NXR42" s="147"/>
      <c r="NXS42" s="159"/>
      <c r="NXT42" s="160"/>
      <c r="NXY42" s="150" t="s">
        <v>197</v>
      </c>
      <c r="NXZ42" s="147"/>
      <c r="NYA42" s="159"/>
      <c r="NYB42" s="160"/>
      <c r="NYG42" s="150" t="s">
        <v>197</v>
      </c>
      <c r="NYH42" s="147"/>
      <c r="NYI42" s="159"/>
      <c r="NYJ42" s="160"/>
      <c r="NYO42" s="150" t="s">
        <v>197</v>
      </c>
      <c r="NYP42" s="147"/>
      <c r="NYQ42" s="159"/>
      <c r="NYR42" s="160"/>
      <c r="NYW42" s="150" t="s">
        <v>197</v>
      </c>
      <c r="NYX42" s="147"/>
      <c r="NYY42" s="159"/>
      <c r="NYZ42" s="160"/>
      <c r="NZE42" s="150" t="s">
        <v>197</v>
      </c>
      <c r="NZF42" s="147"/>
      <c r="NZG42" s="159"/>
      <c r="NZH42" s="160"/>
      <c r="NZM42" s="150" t="s">
        <v>197</v>
      </c>
      <c r="NZN42" s="147"/>
      <c r="NZO42" s="159"/>
      <c r="NZP42" s="160"/>
      <c r="NZU42" s="150" t="s">
        <v>197</v>
      </c>
      <c r="NZV42" s="147"/>
      <c r="NZW42" s="159"/>
      <c r="NZX42" s="160"/>
      <c r="OAC42" s="150" t="s">
        <v>197</v>
      </c>
      <c r="OAD42" s="147"/>
      <c r="OAE42" s="159"/>
      <c r="OAF42" s="160"/>
      <c r="OAK42" s="150" t="s">
        <v>197</v>
      </c>
      <c r="OAL42" s="147"/>
      <c r="OAM42" s="159"/>
      <c r="OAN42" s="160"/>
      <c r="OAS42" s="150" t="s">
        <v>197</v>
      </c>
      <c r="OAT42" s="147"/>
      <c r="OAU42" s="159"/>
      <c r="OAV42" s="160"/>
      <c r="OBA42" s="150" t="s">
        <v>197</v>
      </c>
      <c r="OBB42" s="147"/>
      <c r="OBC42" s="159"/>
      <c r="OBD42" s="160"/>
      <c r="OBI42" s="150" t="s">
        <v>197</v>
      </c>
      <c r="OBJ42" s="147"/>
      <c r="OBK42" s="159"/>
      <c r="OBL42" s="160"/>
      <c r="OBQ42" s="150" t="s">
        <v>197</v>
      </c>
      <c r="OBR42" s="147"/>
      <c r="OBS42" s="159"/>
      <c r="OBT42" s="160"/>
      <c r="OBY42" s="150" t="s">
        <v>197</v>
      </c>
      <c r="OBZ42" s="147"/>
      <c r="OCA42" s="159"/>
      <c r="OCB42" s="160"/>
      <c r="OCG42" s="150" t="s">
        <v>197</v>
      </c>
      <c r="OCH42" s="147"/>
      <c r="OCI42" s="159"/>
      <c r="OCJ42" s="160"/>
      <c r="OCO42" s="150" t="s">
        <v>197</v>
      </c>
      <c r="OCP42" s="147"/>
      <c r="OCQ42" s="159"/>
      <c r="OCR42" s="160"/>
      <c r="OCW42" s="150" t="s">
        <v>197</v>
      </c>
      <c r="OCX42" s="147"/>
      <c r="OCY42" s="159"/>
      <c r="OCZ42" s="160"/>
      <c r="ODE42" s="150" t="s">
        <v>197</v>
      </c>
      <c r="ODF42" s="147"/>
      <c r="ODG42" s="159"/>
      <c r="ODH42" s="160"/>
      <c r="ODM42" s="150" t="s">
        <v>197</v>
      </c>
      <c r="ODN42" s="147"/>
      <c r="ODO42" s="159"/>
      <c r="ODP42" s="160"/>
      <c r="ODU42" s="150" t="s">
        <v>197</v>
      </c>
      <c r="ODV42" s="147"/>
      <c r="ODW42" s="159"/>
      <c r="ODX42" s="160"/>
      <c r="OEC42" s="150" t="s">
        <v>197</v>
      </c>
      <c r="OED42" s="147"/>
      <c r="OEE42" s="159"/>
      <c r="OEF42" s="160"/>
      <c r="OEK42" s="150" t="s">
        <v>197</v>
      </c>
      <c r="OEL42" s="147"/>
      <c r="OEM42" s="159"/>
      <c r="OEN42" s="160"/>
      <c r="OES42" s="150" t="s">
        <v>197</v>
      </c>
      <c r="OET42" s="147"/>
      <c r="OEU42" s="159"/>
      <c r="OEV42" s="160"/>
      <c r="OFA42" s="150" t="s">
        <v>197</v>
      </c>
      <c r="OFB42" s="147"/>
      <c r="OFC42" s="159"/>
      <c r="OFD42" s="160"/>
      <c r="OFI42" s="150" t="s">
        <v>197</v>
      </c>
      <c r="OFJ42" s="147"/>
      <c r="OFK42" s="159"/>
      <c r="OFL42" s="160"/>
      <c r="OFQ42" s="150" t="s">
        <v>197</v>
      </c>
      <c r="OFR42" s="147"/>
      <c r="OFS42" s="159"/>
      <c r="OFT42" s="160"/>
      <c r="OFY42" s="150" t="s">
        <v>197</v>
      </c>
      <c r="OFZ42" s="147"/>
      <c r="OGA42" s="159"/>
      <c r="OGB42" s="160"/>
      <c r="OGG42" s="150" t="s">
        <v>197</v>
      </c>
      <c r="OGH42" s="147"/>
      <c r="OGI42" s="159"/>
      <c r="OGJ42" s="160"/>
      <c r="OGO42" s="150" t="s">
        <v>197</v>
      </c>
      <c r="OGP42" s="147"/>
      <c r="OGQ42" s="159"/>
      <c r="OGR42" s="160"/>
      <c r="OGW42" s="150" t="s">
        <v>197</v>
      </c>
      <c r="OGX42" s="147"/>
      <c r="OGY42" s="159"/>
      <c r="OGZ42" s="160"/>
      <c r="OHE42" s="150" t="s">
        <v>197</v>
      </c>
      <c r="OHF42" s="147"/>
      <c r="OHG42" s="159"/>
      <c r="OHH42" s="160"/>
      <c r="OHM42" s="150" t="s">
        <v>197</v>
      </c>
      <c r="OHN42" s="147"/>
      <c r="OHO42" s="159"/>
      <c r="OHP42" s="160"/>
      <c r="OHU42" s="150" t="s">
        <v>197</v>
      </c>
      <c r="OHV42" s="147"/>
      <c r="OHW42" s="159"/>
      <c r="OHX42" s="160"/>
      <c r="OIC42" s="150" t="s">
        <v>197</v>
      </c>
      <c r="OID42" s="147"/>
      <c r="OIE42" s="159"/>
      <c r="OIF42" s="160"/>
      <c r="OIK42" s="150" t="s">
        <v>197</v>
      </c>
      <c r="OIL42" s="147"/>
      <c r="OIM42" s="159"/>
      <c r="OIN42" s="160"/>
      <c r="OIS42" s="150" t="s">
        <v>197</v>
      </c>
      <c r="OIT42" s="147"/>
      <c r="OIU42" s="159"/>
      <c r="OIV42" s="160"/>
      <c r="OJA42" s="150" t="s">
        <v>197</v>
      </c>
      <c r="OJB42" s="147"/>
      <c r="OJC42" s="159"/>
      <c r="OJD42" s="160"/>
      <c r="OJI42" s="150" t="s">
        <v>197</v>
      </c>
      <c r="OJJ42" s="147"/>
      <c r="OJK42" s="159"/>
      <c r="OJL42" s="160"/>
      <c r="OJQ42" s="150" t="s">
        <v>197</v>
      </c>
      <c r="OJR42" s="147"/>
      <c r="OJS42" s="159"/>
      <c r="OJT42" s="160"/>
      <c r="OJY42" s="150" t="s">
        <v>197</v>
      </c>
      <c r="OJZ42" s="147"/>
      <c r="OKA42" s="159"/>
      <c r="OKB42" s="160"/>
      <c r="OKG42" s="150" t="s">
        <v>197</v>
      </c>
      <c r="OKH42" s="147"/>
      <c r="OKI42" s="159"/>
      <c r="OKJ42" s="160"/>
      <c r="OKO42" s="150" t="s">
        <v>197</v>
      </c>
      <c r="OKP42" s="147"/>
      <c r="OKQ42" s="159"/>
      <c r="OKR42" s="160"/>
      <c r="OKW42" s="150" t="s">
        <v>197</v>
      </c>
      <c r="OKX42" s="147"/>
      <c r="OKY42" s="159"/>
      <c r="OKZ42" s="160"/>
      <c r="OLE42" s="150" t="s">
        <v>197</v>
      </c>
      <c r="OLF42" s="147"/>
      <c r="OLG42" s="159"/>
      <c r="OLH42" s="160"/>
      <c r="OLM42" s="150" t="s">
        <v>197</v>
      </c>
      <c r="OLN42" s="147"/>
      <c r="OLO42" s="159"/>
      <c r="OLP42" s="160"/>
      <c r="OLU42" s="150" t="s">
        <v>197</v>
      </c>
      <c r="OLV42" s="147"/>
      <c r="OLW42" s="159"/>
      <c r="OLX42" s="160"/>
      <c r="OMC42" s="150" t="s">
        <v>197</v>
      </c>
      <c r="OMD42" s="147"/>
      <c r="OME42" s="159"/>
      <c r="OMF42" s="160"/>
      <c r="OMK42" s="150" t="s">
        <v>197</v>
      </c>
      <c r="OML42" s="147"/>
      <c r="OMM42" s="159"/>
      <c r="OMN42" s="160"/>
      <c r="OMS42" s="150" t="s">
        <v>197</v>
      </c>
      <c r="OMT42" s="147"/>
      <c r="OMU42" s="159"/>
      <c r="OMV42" s="160"/>
      <c r="ONA42" s="150" t="s">
        <v>197</v>
      </c>
      <c r="ONB42" s="147"/>
      <c r="ONC42" s="159"/>
      <c r="OND42" s="160"/>
      <c r="ONI42" s="150" t="s">
        <v>197</v>
      </c>
      <c r="ONJ42" s="147"/>
      <c r="ONK42" s="159"/>
      <c r="ONL42" s="160"/>
      <c r="ONQ42" s="150" t="s">
        <v>197</v>
      </c>
      <c r="ONR42" s="147"/>
      <c r="ONS42" s="159"/>
      <c r="ONT42" s="160"/>
      <c r="ONY42" s="150" t="s">
        <v>197</v>
      </c>
      <c r="ONZ42" s="147"/>
      <c r="OOA42" s="159"/>
      <c r="OOB42" s="160"/>
      <c r="OOG42" s="150" t="s">
        <v>197</v>
      </c>
      <c r="OOH42" s="147"/>
      <c r="OOI42" s="159"/>
      <c r="OOJ42" s="160"/>
      <c r="OOO42" s="150" t="s">
        <v>197</v>
      </c>
      <c r="OOP42" s="147"/>
      <c r="OOQ42" s="159"/>
      <c r="OOR42" s="160"/>
      <c r="OOW42" s="150" t="s">
        <v>197</v>
      </c>
      <c r="OOX42" s="147"/>
      <c r="OOY42" s="159"/>
      <c r="OOZ42" s="160"/>
      <c r="OPE42" s="150" t="s">
        <v>197</v>
      </c>
      <c r="OPF42" s="147"/>
      <c r="OPG42" s="159"/>
      <c r="OPH42" s="160"/>
      <c r="OPM42" s="150" t="s">
        <v>197</v>
      </c>
      <c r="OPN42" s="147"/>
      <c r="OPO42" s="159"/>
      <c r="OPP42" s="160"/>
      <c r="OPU42" s="150" t="s">
        <v>197</v>
      </c>
      <c r="OPV42" s="147"/>
      <c r="OPW42" s="159"/>
      <c r="OPX42" s="160"/>
      <c r="OQC42" s="150" t="s">
        <v>197</v>
      </c>
      <c r="OQD42" s="147"/>
      <c r="OQE42" s="159"/>
      <c r="OQF42" s="160"/>
      <c r="OQK42" s="150" t="s">
        <v>197</v>
      </c>
      <c r="OQL42" s="147"/>
      <c r="OQM42" s="159"/>
      <c r="OQN42" s="160"/>
      <c r="OQS42" s="150" t="s">
        <v>197</v>
      </c>
      <c r="OQT42" s="147"/>
      <c r="OQU42" s="159"/>
      <c r="OQV42" s="160"/>
      <c r="ORA42" s="150" t="s">
        <v>197</v>
      </c>
      <c r="ORB42" s="147"/>
      <c r="ORC42" s="159"/>
      <c r="ORD42" s="160"/>
      <c r="ORI42" s="150" t="s">
        <v>197</v>
      </c>
      <c r="ORJ42" s="147"/>
      <c r="ORK42" s="159"/>
      <c r="ORL42" s="160"/>
      <c r="ORQ42" s="150" t="s">
        <v>197</v>
      </c>
      <c r="ORR42" s="147"/>
      <c r="ORS42" s="159"/>
      <c r="ORT42" s="160"/>
      <c r="ORY42" s="150" t="s">
        <v>197</v>
      </c>
      <c r="ORZ42" s="147"/>
      <c r="OSA42" s="159"/>
      <c r="OSB42" s="160"/>
      <c r="OSG42" s="150" t="s">
        <v>197</v>
      </c>
      <c r="OSH42" s="147"/>
      <c r="OSI42" s="159"/>
      <c r="OSJ42" s="160"/>
      <c r="OSO42" s="150" t="s">
        <v>197</v>
      </c>
      <c r="OSP42" s="147"/>
      <c r="OSQ42" s="159"/>
      <c r="OSR42" s="160"/>
      <c r="OSW42" s="150" t="s">
        <v>197</v>
      </c>
      <c r="OSX42" s="147"/>
      <c r="OSY42" s="159"/>
      <c r="OSZ42" s="160"/>
      <c r="OTE42" s="150" t="s">
        <v>197</v>
      </c>
      <c r="OTF42" s="147"/>
      <c r="OTG42" s="159"/>
      <c r="OTH42" s="160"/>
      <c r="OTM42" s="150" t="s">
        <v>197</v>
      </c>
      <c r="OTN42" s="147"/>
      <c r="OTO42" s="159"/>
      <c r="OTP42" s="160"/>
      <c r="OTU42" s="150" t="s">
        <v>197</v>
      </c>
      <c r="OTV42" s="147"/>
      <c r="OTW42" s="159"/>
      <c r="OTX42" s="160"/>
      <c r="OUC42" s="150" t="s">
        <v>197</v>
      </c>
      <c r="OUD42" s="147"/>
      <c r="OUE42" s="159"/>
      <c r="OUF42" s="160"/>
      <c r="OUK42" s="150" t="s">
        <v>197</v>
      </c>
      <c r="OUL42" s="147"/>
      <c r="OUM42" s="159"/>
      <c r="OUN42" s="160"/>
      <c r="OUS42" s="150" t="s">
        <v>197</v>
      </c>
      <c r="OUT42" s="147"/>
      <c r="OUU42" s="159"/>
      <c r="OUV42" s="160"/>
      <c r="OVA42" s="150" t="s">
        <v>197</v>
      </c>
      <c r="OVB42" s="147"/>
      <c r="OVC42" s="159"/>
      <c r="OVD42" s="160"/>
      <c r="OVI42" s="150" t="s">
        <v>197</v>
      </c>
      <c r="OVJ42" s="147"/>
      <c r="OVK42" s="159"/>
      <c r="OVL42" s="160"/>
      <c r="OVQ42" s="150" t="s">
        <v>197</v>
      </c>
      <c r="OVR42" s="147"/>
      <c r="OVS42" s="159"/>
      <c r="OVT42" s="160"/>
      <c r="OVY42" s="150" t="s">
        <v>197</v>
      </c>
      <c r="OVZ42" s="147"/>
      <c r="OWA42" s="159"/>
      <c r="OWB42" s="160"/>
      <c r="OWG42" s="150" t="s">
        <v>197</v>
      </c>
      <c r="OWH42" s="147"/>
      <c r="OWI42" s="159"/>
      <c r="OWJ42" s="160"/>
      <c r="OWO42" s="150" t="s">
        <v>197</v>
      </c>
      <c r="OWP42" s="147"/>
      <c r="OWQ42" s="159"/>
      <c r="OWR42" s="160"/>
      <c r="OWW42" s="150" t="s">
        <v>197</v>
      </c>
      <c r="OWX42" s="147"/>
      <c r="OWY42" s="159"/>
      <c r="OWZ42" s="160"/>
      <c r="OXE42" s="150" t="s">
        <v>197</v>
      </c>
      <c r="OXF42" s="147"/>
      <c r="OXG42" s="159"/>
      <c r="OXH42" s="160"/>
      <c r="OXM42" s="150" t="s">
        <v>197</v>
      </c>
      <c r="OXN42" s="147"/>
      <c r="OXO42" s="159"/>
      <c r="OXP42" s="160"/>
      <c r="OXU42" s="150" t="s">
        <v>197</v>
      </c>
      <c r="OXV42" s="147"/>
      <c r="OXW42" s="159"/>
      <c r="OXX42" s="160"/>
      <c r="OYC42" s="150" t="s">
        <v>197</v>
      </c>
      <c r="OYD42" s="147"/>
      <c r="OYE42" s="159"/>
      <c r="OYF42" s="160"/>
      <c r="OYK42" s="150" t="s">
        <v>197</v>
      </c>
      <c r="OYL42" s="147"/>
      <c r="OYM42" s="159"/>
      <c r="OYN42" s="160"/>
      <c r="OYS42" s="150" t="s">
        <v>197</v>
      </c>
      <c r="OYT42" s="147"/>
      <c r="OYU42" s="159"/>
      <c r="OYV42" s="160"/>
      <c r="OZA42" s="150" t="s">
        <v>197</v>
      </c>
      <c r="OZB42" s="147"/>
      <c r="OZC42" s="159"/>
      <c r="OZD42" s="160"/>
      <c r="OZI42" s="150" t="s">
        <v>197</v>
      </c>
      <c r="OZJ42" s="147"/>
      <c r="OZK42" s="159"/>
      <c r="OZL42" s="160"/>
      <c r="OZQ42" s="150" t="s">
        <v>197</v>
      </c>
      <c r="OZR42" s="147"/>
      <c r="OZS42" s="159"/>
      <c r="OZT42" s="160"/>
      <c r="OZY42" s="150" t="s">
        <v>197</v>
      </c>
      <c r="OZZ42" s="147"/>
      <c r="PAA42" s="159"/>
      <c r="PAB42" s="160"/>
      <c r="PAG42" s="150" t="s">
        <v>197</v>
      </c>
      <c r="PAH42" s="147"/>
      <c r="PAI42" s="159"/>
      <c r="PAJ42" s="160"/>
      <c r="PAO42" s="150" t="s">
        <v>197</v>
      </c>
      <c r="PAP42" s="147"/>
      <c r="PAQ42" s="159"/>
      <c r="PAR42" s="160"/>
      <c r="PAW42" s="150" t="s">
        <v>197</v>
      </c>
      <c r="PAX42" s="147"/>
      <c r="PAY42" s="159"/>
      <c r="PAZ42" s="160"/>
      <c r="PBE42" s="150" t="s">
        <v>197</v>
      </c>
      <c r="PBF42" s="147"/>
      <c r="PBG42" s="159"/>
      <c r="PBH42" s="160"/>
      <c r="PBM42" s="150" t="s">
        <v>197</v>
      </c>
      <c r="PBN42" s="147"/>
      <c r="PBO42" s="159"/>
      <c r="PBP42" s="160"/>
      <c r="PBU42" s="150" t="s">
        <v>197</v>
      </c>
      <c r="PBV42" s="147"/>
      <c r="PBW42" s="159"/>
      <c r="PBX42" s="160"/>
      <c r="PCC42" s="150" t="s">
        <v>197</v>
      </c>
      <c r="PCD42" s="147"/>
      <c r="PCE42" s="159"/>
      <c r="PCF42" s="160"/>
      <c r="PCK42" s="150" t="s">
        <v>197</v>
      </c>
      <c r="PCL42" s="147"/>
      <c r="PCM42" s="159"/>
      <c r="PCN42" s="160"/>
      <c r="PCS42" s="150" t="s">
        <v>197</v>
      </c>
      <c r="PCT42" s="147"/>
      <c r="PCU42" s="159"/>
      <c r="PCV42" s="160"/>
      <c r="PDA42" s="150" t="s">
        <v>197</v>
      </c>
      <c r="PDB42" s="147"/>
      <c r="PDC42" s="159"/>
      <c r="PDD42" s="160"/>
      <c r="PDI42" s="150" t="s">
        <v>197</v>
      </c>
      <c r="PDJ42" s="147"/>
      <c r="PDK42" s="159"/>
      <c r="PDL42" s="160"/>
      <c r="PDQ42" s="150" t="s">
        <v>197</v>
      </c>
      <c r="PDR42" s="147"/>
      <c r="PDS42" s="159"/>
      <c r="PDT42" s="160"/>
      <c r="PDY42" s="150" t="s">
        <v>197</v>
      </c>
      <c r="PDZ42" s="147"/>
      <c r="PEA42" s="159"/>
      <c r="PEB42" s="160"/>
      <c r="PEG42" s="150" t="s">
        <v>197</v>
      </c>
      <c r="PEH42" s="147"/>
      <c r="PEI42" s="159"/>
      <c r="PEJ42" s="160"/>
      <c r="PEO42" s="150" t="s">
        <v>197</v>
      </c>
      <c r="PEP42" s="147"/>
      <c r="PEQ42" s="159"/>
      <c r="PER42" s="160"/>
      <c r="PEW42" s="150" t="s">
        <v>197</v>
      </c>
      <c r="PEX42" s="147"/>
      <c r="PEY42" s="159"/>
      <c r="PEZ42" s="160"/>
      <c r="PFE42" s="150" t="s">
        <v>197</v>
      </c>
      <c r="PFF42" s="147"/>
      <c r="PFG42" s="159"/>
      <c r="PFH42" s="160"/>
      <c r="PFM42" s="150" t="s">
        <v>197</v>
      </c>
      <c r="PFN42" s="147"/>
      <c r="PFO42" s="159"/>
      <c r="PFP42" s="160"/>
      <c r="PFU42" s="150" t="s">
        <v>197</v>
      </c>
      <c r="PFV42" s="147"/>
      <c r="PFW42" s="159"/>
      <c r="PFX42" s="160"/>
      <c r="PGC42" s="150" t="s">
        <v>197</v>
      </c>
      <c r="PGD42" s="147"/>
      <c r="PGE42" s="159"/>
      <c r="PGF42" s="160"/>
      <c r="PGK42" s="150" t="s">
        <v>197</v>
      </c>
      <c r="PGL42" s="147"/>
      <c r="PGM42" s="159"/>
      <c r="PGN42" s="160"/>
      <c r="PGS42" s="150" t="s">
        <v>197</v>
      </c>
      <c r="PGT42" s="147"/>
      <c r="PGU42" s="159"/>
      <c r="PGV42" s="160"/>
      <c r="PHA42" s="150" t="s">
        <v>197</v>
      </c>
      <c r="PHB42" s="147"/>
      <c r="PHC42" s="159"/>
      <c r="PHD42" s="160"/>
      <c r="PHI42" s="150" t="s">
        <v>197</v>
      </c>
      <c r="PHJ42" s="147"/>
      <c r="PHK42" s="159"/>
      <c r="PHL42" s="160"/>
      <c r="PHQ42" s="150" t="s">
        <v>197</v>
      </c>
      <c r="PHR42" s="147"/>
      <c r="PHS42" s="159"/>
      <c r="PHT42" s="160"/>
      <c r="PHY42" s="150" t="s">
        <v>197</v>
      </c>
      <c r="PHZ42" s="147"/>
      <c r="PIA42" s="159"/>
      <c r="PIB42" s="160"/>
      <c r="PIG42" s="150" t="s">
        <v>197</v>
      </c>
      <c r="PIH42" s="147"/>
      <c r="PII42" s="159"/>
      <c r="PIJ42" s="160"/>
      <c r="PIO42" s="150" t="s">
        <v>197</v>
      </c>
      <c r="PIP42" s="147"/>
      <c r="PIQ42" s="159"/>
      <c r="PIR42" s="160"/>
      <c r="PIW42" s="150" t="s">
        <v>197</v>
      </c>
      <c r="PIX42" s="147"/>
      <c r="PIY42" s="159"/>
      <c r="PIZ42" s="160"/>
      <c r="PJE42" s="150" t="s">
        <v>197</v>
      </c>
      <c r="PJF42" s="147"/>
      <c r="PJG42" s="159"/>
      <c r="PJH42" s="160"/>
      <c r="PJM42" s="150" t="s">
        <v>197</v>
      </c>
      <c r="PJN42" s="147"/>
      <c r="PJO42" s="159"/>
      <c r="PJP42" s="160"/>
      <c r="PJU42" s="150" t="s">
        <v>197</v>
      </c>
      <c r="PJV42" s="147"/>
      <c r="PJW42" s="159"/>
      <c r="PJX42" s="160"/>
      <c r="PKC42" s="150" t="s">
        <v>197</v>
      </c>
      <c r="PKD42" s="147"/>
      <c r="PKE42" s="159"/>
      <c r="PKF42" s="160"/>
      <c r="PKK42" s="150" t="s">
        <v>197</v>
      </c>
      <c r="PKL42" s="147"/>
      <c r="PKM42" s="159"/>
      <c r="PKN42" s="160"/>
      <c r="PKS42" s="150" t="s">
        <v>197</v>
      </c>
      <c r="PKT42" s="147"/>
      <c r="PKU42" s="159"/>
      <c r="PKV42" s="160"/>
      <c r="PLA42" s="150" t="s">
        <v>197</v>
      </c>
      <c r="PLB42" s="147"/>
      <c r="PLC42" s="159"/>
      <c r="PLD42" s="160"/>
      <c r="PLI42" s="150" t="s">
        <v>197</v>
      </c>
      <c r="PLJ42" s="147"/>
      <c r="PLK42" s="159"/>
      <c r="PLL42" s="160"/>
      <c r="PLQ42" s="150" t="s">
        <v>197</v>
      </c>
      <c r="PLR42" s="147"/>
      <c r="PLS42" s="159"/>
      <c r="PLT42" s="160"/>
      <c r="PLY42" s="150" t="s">
        <v>197</v>
      </c>
      <c r="PLZ42" s="147"/>
      <c r="PMA42" s="159"/>
      <c r="PMB42" s="160"/>
      <c r="PMG42" s="150" t="s">
        <v>197</v>
      </c>
      <c r="PMH42" s="147"/>
      <c r="PMI42" s="159"/>
      <c r="PMJ42" s="160"/>
      <c r="PMO42" s="150" t="s">
        <v>197</v>
      </c>
      <c r="PMP42" s="147"/>
      <c r="PMQ42" s="159"/>
      <c r="PMR42" s="160"/>
      <c r="PMW42" s="150" t="s">
        <v>197</v>
      </c>
      <c r="PMX42" s="147"/>
      <c r="PMY42" s="159"/>
      <c r="PMZ42" s="160"/>
      <c r="PNE42" s="150" t="s">
        <v>197</v>
      </c>
      <c r="PNF42" s="147"/>
      <c r="PNG42" s="159"/>
      <c r="PNH42" s="160"/>
      <c r="PNM42" s="150" t="s">
        <v>197</v>
      </c>
      <c r="PNN42" s="147"/>
      <c r="PNO42" s="159"/>
      <c r="PNP42" s="160"/>
      <c r="PNU42" s="150" t="s">
        <v>197</v>
      </c>
      <c r="PNV42" s="147"/>
      <c r="PNW42" s="159"/>
      <c r="PNX42" s="160"/>
      <c r="POC42" s="150" t="s">
        <v>197</v>
      </c>
      <c r="POD42" s="147"/>
      <c r="POE42" s="159"/>
      <c r="POF42" s="160"/>
      <c r="POK42" s="150" t="s">
        <v>197</v>
      </c>
      <c r="POL42" s="147"/>
      <c r="POM42" s="159"/>
      <c r="PON42" s="160"/>
      <c r="POS42" s="150" t="s">
        <v>197</v>
      </c>
      <c r="POT42" s="147"/>
      <c r="POU42" s="159"/>
      <c r="POV42" s="160"/>
      <c r="PPA42" s="150" t="s">
        <v>197</v>
      </c>
      <c r="PPB42" s="147"/>
      <c r="PPC42" s="159"/>
      <c r="PPD42" s="160"/>
      <c r="PPI42" s="150" t="s">
        <v>197</v>
      </c>
      <c r="PPJ42" s="147"/>
      <c r="PPK42" s="159"/>
      <c r="PPL42" s="160"/>
      <c r="PPQ42" s="150" t="s">
        <v>197</v>
      </c>
      <c r="PPR42" s="147"/>
      <c r="PPS42" s="159"/>
      <c r="PPT42" s="160"/>
      <c r="PPY42" s="150" t="s">
        <v>197</v>
      </c>
      <c r="PPZ42" s="147"/>
      <c r="PQA42" s="159"/>
      <c r="PQB42" s="160"/>
      <c r="PQG42" s="150" t="s">
        <v>197</v>
      </c>
      <c r="PQH42" s="147"/>
      <c r="PQI42" s="159"/>
      <c r="PQJ42" s="160"/>
      <c r="PQO42" s="150" t="s">
        <v>197</v>
      </c>
      <c r="PQP42" s="147"/>
      <c r="PQQ42" s="159"/>
      <c r="PQR42" s="160"/>
      <c r="PQW42" s="150" t="s">
        <v>197</v>
      </c>
      <c r="PQX42" s="147"/>
      <c r="PQY42" s="159"/>
      <c r="PQZ42" s="160"/>
      <c r="PRE42" s="150" t="s">
        <v>197</v>
      </c>
      <c r="PRF42" s="147"/>
      <c r="PRG42" s="159"/>
      <c r="PRH42" s="160"/>
      <c r="PRM42" s="150" t="s">
        <v>197</v>
      </c>
      <c r="PRN42" s="147"/>
      <c r="PRO42" s="159"/>
      <c r="PRP42" s="160"/>
      <c r="PRU42" s="150" t="s">
        <v>197</v>
      </c>
      <c r="PRV42" s="147"/>
      <c r="PRW42" s="159"/>
      <c r="PRX42" s="160"/>
      <c r="PSC42" s="150" t="s">
        <v>197</v>
      </c>
      <c r="PSD42" s="147"/>
      <c r="PSE42" s="159"/>
      <c r="PSF42" s="160"/>
      <c r="PSK42" s="150" t="s">
        <v>197</v>
      </c>
      <c r="PSL42" s="147"/>
      <c r="PSM42" s="159"/>
      <c r="PSN42" s="160"/>
      <c r="PSS42" s="150" t="s">
        <v>197</v>
      </c>
      <c r="PST42" s="147"/>
      <c r="PSU42" s="159"/>
      <c r="PSV42" s="160"/>
      <c r="PTA42" s="150" t="s">
        <v>197</v>
      </c>
      <c r="PTB42" s="147"/>
      <c r="PTC42" s="159"/>
      <c r="PTD42" s="160"/>
      <c r="PTI42" s="150" t="s">
        <v>197</v>
      </c>
      <c r="PTJ42" s="147"/>
      <c r="PTK42" s="159"/>
      <c r="PTL42" s="160"/>
      <c r="PTQ42" s="150" t="s">
        <v>197</v>
      </c>
      <c r="PTR42" s="147"/>
      <c r="PTS42" s="159"/>
      <c r="PTT42" s="160"/>
      <c r="PTY42" s="150" t="s">
        <v>197</v>
      </c>
      <c r="PTZ42" s="147"/>
      <c r="PUA42" s="159"/>
      <c r="PUB42" s="160"/>
      <c r="PUG42" s="150" t="s">
        <v>197</v>
      </c>
      <c r="PUH42" s="147"/>
      <c r="PUI42" s="159"/>
      <c r="PUJ42" s="160"/>
      <c r="PUO42" s="150" t="s">
        <v>197</v>
      </c>
      <c r="PUP42" s="147"/>
      <c r="PUQ42" s="159"/>
      <c r="PUR42" s="160"/>
      <c r="PUW42" s="150" t="s">
        <v>197</v>
      </c>
      <c r="PUX42" s="147"/>
      <c r="PUY42" s="159"/>
      <c r="PUZ42" s="160"/>
      <c r="PVE42" s="150" t="s">
        <v>197</v>
      </c>
      <c r="PVF42" s="147"/>
      <c r="PVG42" s="159"/>
      <c r="PVH42" s="160"/>
      <c r="PVM42" s="150" t="s">
        <v>197</v>
      </c>
      <c r="PVN42" s="147"/>
      <c r="PVO42" s="159"/>
      <c r="PVP42" s="160"/>
      <c r="PVU42" s="150" t="s">
        <v>197</v>
      </c>
      <c r="PVV42" s="147"/>
      <c r="PVW42" s="159"/>
      <c r="PVX42" s="160"/>
      <c r="PWC42" s="150" t="s">
        <v>197</v>
      </c>
      <c r="PWD42" s="147"/>
      <c r="PWE42" s="159"/>
      <c r="PWF42" s="160"/>
      <c r="PWK42" s="150" t="s">
        <v>197</v>
      </c>
      <c r="PWL42" s="147"/>
      <c r="PWM42" s="159"/>
      <c r="PWN42" s="160"/>
      <c r="PWS42" s="150" t="s">
        <v>197</v>
      </c>
      <c r="PWT42" s="147"/>
      <c r="PWU42" s="159"/>
      <c r="PWV42" s="160"/>
      <c r="PXA42" s="150" t="s">
        <v>197</v>
      </c>
      <c r="PXB42" s="147"/>
      <c r="PXC42" s="159"/>
      <c r="PXD42" s="160"/>
      <c r="PXI42" s="150" t="s">
        <v>197</v>
      </c>
      <c r="PXJ42" s="147"/>
      <c r="PXK42" s="159"/>
      <c r="PXL42" s="160"/>
      <c r="PXQ42" s="150" t="s">
        <v>197</v>
      </c>
      <c r="PXR42" s="147"/>
      <c r="PXS42" s="159"/>
      <c r="PXT42" s="160"/>
      <c r="PXY42" s="150" t="s">
        <v>197</v>
      </c>
      <c r="PXZ42" s="147"/>
      <c r="PYA42" s="159"/>
      <c r="PYB42" s="160"/>
      <c r="PYG42" s="150" t="s">
        <v>197</v>
      </c>
      <c r="PYH42" s="147"/>
      <c r="PYI42" s="159"/>
      <c r="PYJ42" s="160"/>
      <c r="PYO42" s="150" t="s">
        <v>197</v>
      </c>
      <c r="PYP42" s="147"/>
      <c r="PYQ42" s="159"/>
      <c r="PYR42" s="160"/>
      <c r="PYW42" s="150" t="s">
        <v>197</v>
      </c>
      <c r="PYX42" s="147"/>
      <c r="PYY42" s="159"/>
      <c r="PYZ42" s="160"/>
      <c r="PZE42" s="150" t="s">
        <v>197</v>
      </c>
      <c r="PZF42" s="147"/>
      <c r="PZG42" s="159"/>
      <c r="PZH42" s="160"/>
      <c r="PZM42" s="150" t="s">
        <v>197</v>
      </c>
      <c r="PZN42" s="147"/>
      <c r="PZO42" s="159"/>
      <c r="PZP42" s="160"/>
      <c r="PZU42" s="150" t="s">
        <v>197</v>
      </c>
      <c r="PZV42" s="147"/>
      <c r="PZW42" s="159"/>
      <c r="PZX42" s="160"/>
      <c r="QAC42" s="150" t="s">
        <v>197</v>
      </c>
      <c r="QAD42" s="147"/>
      <c r="QAE42" s="159"/>
      <c r="QAF42" s="160"/>
      <c r="QAK42" s="150" t="s">
        <v>197</v>
      </c>
      <c r="QAL42" s="147"/>
      <c r="QAM42" s="159"/>
      <c r="QAN42" s="160"/>
      <c r="QAS42" s="150" t="s">
        <v>197</v>
      </c>
      <c r="QAT42" s="147"/>
      <c r="QAU42" s="159"/>
      <c r="QAV42" s="160"/>
      <c r="QBA42" s="150" t="s">
        <v>197</v>
      </c>
      <c r="QBB42" s="147"/>
      <c r="QBC42" s="159"/>
      <c r="QBD42" s="160"/>
      <c r="QBI42" s="150" t="s">
        <v>197</v>
      </c>
      <c r="QBJ42" s="147"/>
      <c r="QBK42" s="159"/>
      <c r="QBL42" s="160"/>
      <c r="QBQ42" s="150" t="s">
        <v>197</v>
      </c>
      <c r="QBR42" s="147"/>
      <c r="QBS42" s="159"/>
      <c r="QBT42" s="160"/>
      <c r="QBY42" s="150" t="s">
        <v>197</v>
      </c>
      <c r="QBZ42" s="147"/>
      <c r="QCA42" s="159"/>
      <c r="QCB42" s="160"/>
      <c r="QCG42" s="150" t="s">
        <v>197</v>
      </c>
      <c r="QCH42" s="147"/>
      <c r="QCI42" s="159"/>
      <c r="QCJ42" s="160"/>
      <c r="QCO42" s="150" t="s">
        <v>197</v>
      </c>
      <c r="QCP42" s="147"/>
      <c r="QCQ42" s="159"/>
      <c r="QCR42" s="160"/>
      <c r="QCW42" s="150" t="s">
        <v>197</v>
      </c>
      <c r="QCX42" s="147"/>
      <c r="QCY42" s="159"/>
      <c r="QCZ42" s="160"/>
      <c r="QDE42" s="150" t="s">
        <v>197</v>
      </c>
      <c r="QDF42" s="147"/>
      <c r="QDG42" s="159"/>
      <c r="QDH42" s="160"/>
      <c r="QDM42" s="150" t="s">
        <v>197</v>
      </c>
      <c r="QDN42" s="147"/>
      <c r="QDO42" s="159"/>
      <c r="QDP42" s="160"/>
      <c r="QDU42" s="150" t="s">
        <v>197</v>
      </c>
      <c r="QDV42" s="147"/>
      <c r="QDW42" s="159"/>
      <c r="QDX42" s="160"/>
      <c r="QEC42" s="150" t="s">
        <v>197</v>
      </c>
      <c r="QED42" s="147"/>
      <c r="QEE42" s="159"/>
      <c r="QEF42" s="160"/>
      <c r="QEK42" s="150" t="s">
        <v>197</v>
      </c>
      <c r="QEL42" s="147"/>
      <c r="QEM42" s="159"/>
      <c r="QEN42" s="160"/>
      <c r="QES42" s="150" t="s">
        <v>197</v>
      </c>
      <c r="QET42" s="147"/>
      <c r="QEU42" s="159"/>
      <c r="QEV42" s="160"/>
      <c r="QFA42" s="150" t="s">
        <v>197</v>
      </c>
      <c r="QFB42" s="147"/>
      <c r="QFC42" s="159"/>
      <c r="QFD42" s="160"/>
      <c r="QFI42" s="150" t="s">
        <v>197</v>
      </c>
      <c r="QFJ42" s="147"/>
      <c r="QFK42" s="159"/>
      <c r="QFL42" s="160"/>
      <c r="QFQ42" s="150" t="s">
        <v>197</v>
      </c>
      <c r="QFR42" s="147"/>
      <c r="QFS42" s="159"/>
      <c r="QFT42" s="160"/>
      <c r="QFY42" s="150" t="s">
        <v>197</v>
      </c>
      <c r="QFZ42" s="147"/>
      <c r="QGA42" s="159"/>
      <c r="QGB42" s="160"/>
      <c r="QGG42" s="150" t="s">
        <v>197</v>
      </c>
      <c r="QGH42" s="147"/>
      <c r="QGI42" s="159"/>
      <c r="QGJ42" s="160"/>
      <c r="QGO42" s="150" t="s">
        <v>197</v>
      </c>
      <c r="QGP42" s="147"/>
      <c r="QGQ42" s="159"/>
      <c r="QGR42" s="160"/>
      <c r="QGW42" s="150" t="s">
        <v>197</v>
      </c>
      <c r="QGX42" s="147"/>
      <c r="QGY42" s="159"/>
      <c r="QGZ42" s="160"/>
      <c r="QHE42" s="150" t="s">
        <v>197</v>
      </c>
      <c r="QHF42" s="147"/>
      <c r="QHG42" s="159"/>
      <c r="QHH42" s="160"/>
      <c r="QHM42" s="150" t="s">
        <v>197</v>
      </c>
      <c r="QHN42" s="147"/>
      <c r="QHO42" s="159"/>
      <c r="QHP42" s="160"/>
      <c r="QHU42" s="150" t="s">
        <v>197</v>
      </c>
      <c r="QHV42" s="147"/>
      <c r="QHW42" s="159"/>
      <c r="QHX42" s="160"/>
      <c r="QIC42" s="150" t="s">
        <v>197</v>
      </c>
      <c r="QID42" s="147"/>
      <c r="QIE42" s="159"/>
      <c r="QIF42" s="160"/>
      <c r="QIK42" s="150" t="s">
        <v>197</v>
      </c>
      <c r="QIL42" s="147"/>
      <c r="QIM42" s="159"/>
      <c r="QIN42" s="160"/>
      <c r="QIS42" s="150" t="s">
        <v>197</v>
      </c>
      <c r="QIT42" s="147"/>
      <c r="QIU42" s="159"/>
      <c r="QIV42" s="160"/>
      <c r="QJA42" s="150" t="s">
        <v>197</v>
      </c>
      <c r="QJB42" s="147"/>
      <c r="QJC42" s="159"/>
      <c r="QJD42" s="160"/>
      <c r="QJI42" s="150" t="s">
        <v>197</v>
      </c>
      <c r="QJJ42" s="147"/>
      <c r="QJK42" s="159"/>
      <c r="QJL42" s="160"/>
      <c r="QJQ42" s="150" t="s">
        <v>197</v>
      </c>
      <c r="QJR42" s="147"/>
      <c r="QJS42" s="159"/>
      <c r="QJT42" s="160"/>
      <c r="QJY42" s="150" t="s">
        <v>197</v>
      </c>
      <c r="QJZ42" s="147"/>
      <c r="QKA42" s="159"/>
      <c r="QKB42" s="160"/>
      <c r="QKG42" s="150" t="s">
        <v>197</v>
      </c>
      <c r="QKH42" s="147"/>
      <c r="QKI42" s="159"/>
      <c r="QKJ42" s="160"/>
      <c r="QKO42" s="150" t="s">
        <v>197</v>
      </c>
      <c r="QKP42" s="147"/>
      <c r="QKQ42" s="159"/>
      <c r="QKR42" s="160"/>
      <c r="QKW42" s="150" t="s">
        <v>197</v>
      </c>
      <c r="QKX42" s="147"/>
      <c r="QKY42" s="159"/>
      <c r="QKZ42" s="160"/>
      <c r="QLE42" s="150" t="s">
        <v>197</v>
      </c>
      <c r="QLF42" s="147"/>
      <c r="QLG42" s="159"/>
      <c r="QLH42" s="160"/>
      <c r="QLM42" s="150" t="s">
        <v>197</v>
      </c>
      <c r="QLN42" s="147"/>
      <c r="QLO42" s="159"/>
      <c r="QLP42" s="160"/>
      <c r="QLU42" s="150" t="s">
        <v>197</v>
      </c>
      <c r="QLV42" s="147"/>
      <c r="QLW42" s="159"/>
      <c r="QLX42" s="160"/>
      <c r="QMC42" s="150" t="s">
        <v>197</v>
      </c>
      <c r="QMD42" s="147"/>
      <c r="QME42" s="159"/>
      <c r="QMF42" s="160"/>
      <c r="QMK42" s="150" t="s">
        <v>197</v>
      </c>
      <c r="QML42" s="147"/>
      <c r="QMM42" s="159"/>
      <c r="QMN42" s="160"/>
      <c r="QMS42" s="150" t="s">
        <v>197</v>
      </c>
      <c r="QMT42" s="147"/>
      <c r="QMU42" s="159"/>
      <c r="QMV42" s="160"/>
      <c r="QNA42" s="150" t="s">
        <v>197</v>
      </c>
      <c r="QNB42" s="147"/>
      <c r="QNC42" s="159"/>
      <c r="QND42" s="160"/>
      <c r="QNI42" s="150" t="s">
        <v>197</v>
      </c>
      <c r="QNJ42" s="147"/>
      <c r="QNK42" s="159"/>
      <c r="QNL42" s="160"/>
      <c r="QNQ42" s="150" t="s">
        <v>197</v>
      </c>
      <c r="QNR42" s="147"/>
      <c r="QNS42" s="159"/>
      <c r="QNT42" s="160"/>
      <c r="QNY42" s="150" t="s">
        <v>197</v>
      </c>
      <c r="QNZ42" s="147"/>
      <c r="QOA42" s="159"/>
      <c r="QOB42" s="160"/>
      <c r="QOG42" s="150" t="s">
        <v>197</v>
      </c>
      <c r="QOH42" s="147"/>
      <c r="QOI42" s="159"/>
      <c r="QOJ42" s="160"/>
      <c r="QOO42" s="150" t="s">
        <v>197</v>
      </c>
      <c r="QOP42" s="147"/>
      <c r="QOQ42" s="159"/>
      <c r="QOR42" s="160"/>
      <c r="QOW42" s="150" t="s">
        <v>197</v>
      </c>
      <c r="QOX42" s="147"/>
      <c r="QOY42" s="159"/>
      <c r="QOZ42" s="160"/>
      <c r="QPE42" s="150" t="s">
        <v>197</v>
      </c>
      <c r="QPF42" s="147"/>
      <c r="QPG42" s="159"/>
      <c r="QPH42" s="160"/>
      <c r="QPM42" s="150" t="s">
        <v>197</v>
      </c>
      <c r="QPN42" s="147"/>
      <c r="QPO42" s="159"/>
      <c r="QPP42" s="160"/>
      <c r="QPU42" s="150" t="s">
        <v>197</v>
      </c>
      <c r="QPV42" s="147"/>
      <c r="QPW42" s="159"/>
      <c r="QPX42" s="160"/>
      <c r="QQC42" s="150" t="s">
        <v>197</v>
      </c>
      <c r="QQD42" s="147"/>
      <c r="QQE42" s="159"/>
      <c r="QQF42" s="160"/>
      <c r="QQK42" s="150" t="s">
        <v>197</v>
      </c>
      <c r="QQL42" s="147"/>
      <c r="QQM42" s="159"/>
      <c r="QQN42" s="160"/>
      <c r="QQS42" s="150" t="s">
        <v>197</v>
      </c>
      <c r="QQT42" s="147"/>
      <c r="QQU42" s="159"/>
      <c r="QQV42" s="160"/>
      <c r="QRA42" s="150" t="s">
        <v>197</v>
      </c>
      <c r="QRB42" s="147"/>
      <c r="QRC42" s="159"/>
      <c r="QRD42" s="160"/>
      <c r="QRI42" s="150" t="s">
        <v>197</v>
      </c>
      <c r="QRJ42" s="147"/>
      <c r="QRK42" s="159"/>
      <c r="QRL42" s="160"/>
      <c r="QRQ42" s="150" t="s">
        <v>197</v>
      </c>
      <c r="QRR42" s="147"/>
      <c r="QRS42" s="159"/>
      <c r="QRT42" s="160"/>
      <c r="QRY42" s="150" t="s">
        <v>197</v>
      </c>
      <c r="QRZ42" s="147"/>
      <c r="QSA42" s="159"/>
      <c r="QSB42" s="160"/>
      <c r="QSG42" s="150" t="s">
        <v>197</v>
      </c>
      <c r="QSH42" s="147"/>
      <c r="QSI42" s="159"/>
      <c r="QSJ42" s="160"/>
      <c r="QSO42" s="150" t="s">
        <v>197</v>
      </c>
      <c r="QSP42" s="147"/>
      <c r="QSQ42" s="159"/>
      <c r="QSR42" s="160"/>
      <c r="QSW42" s="150" t="s">
        <v>197</v>
      </c>
      <c r="QSX42" s="147"/>
      <c r="QSY42" s="159"/>
      <c r="QSZ42" s="160"/>
      <c r="QTE42" s="150" t="s">
        <v>197</v>
      </c>
      <c r="QTF42" s="147"/>
      <c r="QTG42" s="159"/>
      <c r="QTH42" s="160"/>
      <c r="QTM42" s="150" t="s">
        <v>197</v>
      </c>
      <c r="QTN42" s="147"/>
      <c r="QTO42" s="159"/>
      <c r="QTP42" s="160"/>
      <c r="QTU42" s="150" t="s">
        <v>197</v>
      </c>
      <c r="QTV42" s="147"/>
      <c r="QTW42" s="159"/>
      <c r="QTX42" s="160"/>
      <c r="QUC42" s="150" t="s">
        <v>197</v>
      </c>
      <c r="QUD42" s="147"/>
      <c r="QUE42" s="159"/>
      <c r="QUF42" s="160"/>
      <c r="QUK42" s="150" t="s">
        <v>197</v>
      </c>
      <c r="QUL42" s="147"/>
      <c r="QUM42" s="159"/>
      <c r="QUN42" s="160"/>
      <c r="QUS42" s="150" t="s">
        <v>197</v>
      </c>
      <c r="QUT42" s="147"/>
      <c r="QUU42" s="159"/>
      <c r="QUV42" s="160"/>
      <c r="QVA42" s="150" t="s">
        <v>197</v>
      </c>
      <c r="QVB42" s="147"/>
      <c r="QVC42" s="159"/>
      <c r="QVD42" s="160"/>
      <c r="QVI42" s="150" t="s">
        <v>197</v>
      </c>
      <c r="QVJ42" s="147"/>
      <c r="QVK42" s="159"/>
      <c r="QVL42" s="160"/>
      <c r="QVQ42" s="150" t="s">
        <v>197</v>
      </c>
      <c r="QVR42" s="147"/>
      <c r="QVS42" s="159"/>
      <c r="QVT42" s="160"/>
      <c r="QVY42" s="150" t="s">
        <v>197</v>
      </c>
      <c r="QVZ42" s="147"/>
      <c r="QWA42" s="159"/>
      <c r="QWB42" s="160"/>
      <c r="QWG42" s="150" t="s">
        <v>197</v>
      </c>
      <c r="QWH42" s="147"/>
      <c r="QWI42" s="159"/>
      <c r="QWJ42" s="160"/>
      <c r="QWO42" s="150" t="s">
        <v>197</v>
      </c>
      <c r="QWP42" s="147"/>
      <c r="QWQ42" s="159"/>
      <c r="QWR42" s="160"/>
      <c r="QWW42" s="150" t="s">
        <v>197</v>
      </c>
      <c r="QWX42" s="147"/>
      <c r="QWY42" s="159"/>
      <c r="QWZ42" s="160"/>
      <c r="QXE42" s="150" t="s">
        <v>197</v>
      </c>
      <c r="QXF42" s="147"/>
      <c r="QXG42" s="159"/>
      <c r="QXH42" s="160"/>
      <c r="QXM42" s="150" t="s">
        <v>197</v>
      </c>
      <c r="QXN42" s="147"/>
      <c r="QXO42" s="159"/>
      <c r="QXP42" s="160"/>
      <c r="QXU42" s="150" t="s">
        <v>197</v>
      </c>
      <c r="QXV42" s="147"/>
      <c r="QXW42" s="159"/>
      <c r="QXX42" s="160"/>
      <c r="QYC42" s="150" t="s">
        <v>197</v>
      </c>
      <c r="QYD42" s="147"/>
      <c r="QYE42" s="159"/>
      <c r="QYF42" s="160"/>
      <c r="QYK42" s="150" t="s">
        <v>197</v>
      </c>
      <c r="QYL42" s="147"/>
      <c r="QYM42" s="159"/>
      <c r="QYN42" s="160"/>
      <c r="QYS42" s="150" t="s">
        <v>197</v>
      </c>
      <c r="QYT42" s="147"/>
      <c r="QYU42" s="159"/>
      <c r="QYV42" s="160"/>
      <c r="QZA42" s="150" t="s">
        <v>197</v>
      </c>
      <c r="QZB42" s="147"/>
      <c r="QZC42" s="159"/>
      <c r="QZD42" s="160"/>
      <c r="QZI42" s="150" t="s">
        <v>197</v>
      </c>
      <c r="QZJ42" s="147"/>
      <c r="QZK42" s="159"/>
      <c r="QZL42" s="160"/>
      <c r="QZQ42" s="150" t="s">
        <v>197</v>
      </c>
      <c r="QZR42" s="147"/>
      <c r="QZS42" s="159"/>
      <c r="QZT42" s="160"/>
      <c r="QZY42" s="150" t="s">
        <v>197</v>
      </c>
      <c r="QZZ42" s="147"/>
      <c r="RAA42" s="159"/>
      <c r="RAB42" s="160"/>
      <c r="RAG42" s="150" t="s">
        <v>197</v>
      </c>
      <c r="RAH42" s="147"/>
      <c r="RAI42" s="159"/>
      <c r="RAJ42" s="160"/>
      <c r="RAO42" s="150" t="s">
        <v>197</v>
      </c>
      <c r="RAP42" s="147"/>
      <c r="RAQ42" s="159"/>
      <c r="RAR42" s="160"/>
      <c r="RAW42" s="150" t="s">
        <v>197</v>
      </c>
      <c r="RAX42" s="147"/>
      <c r="RAY42" s="159"/>
      <c r="RAZ42" s="160"/>
      <c r="RBE42" s="150" t="s">
        <v>197</v>
      </c>
      <c r="RBF42" s="147"/>
      <c r="RBG42" s="159"/>
      <c r="RBH42" s="160"/>
      <c r="RBM42" s="150" t="s">
        <v>197</v>
      </c>
      <c r="RBN42" s="147"/>
      <c r="RBO42" s="159"/>
      <c r="RBP42" s="160"/>
      <c r="RBU42" s="150" t="s">
        <v>197</v>
      </c>
      <c r="RBV42" s="147"/>
      <c r="RBW42" s="159"/>
      <c r="RBX42" s="160"/>
      <c r="RCC42" s="150" t="s">
        <v>197</v>
      </c>
      <c r="RCD42" s="147"/>
      <c r="RCE42" s="159"/>
      <c r="RCF42" s="160"/>
      <c r="RCK42" s="150" t="s">
        <v>197</v>
      </c>
      <c r="RCL42" s="147"/>
      <c r="RCM42" s="159"/>
      <c r="RCN42" s="160"/>
      <c r="RCS42" s="150" t="s">
        <v>197</v>
      </c>
      <c r="RCT42" s="147"/>
      <c r="RCU42" s="159"/>
      <c r="RCV42" s="160"/>
      <c r="RDA42" s="150" t="s">
        <v>197</v>
      </c>
      <c r="RDB42" s="147"/>
      <c r="RDC42" s="159"/>
      <c r="RDD42" s="160"/>
      <c r="RDI42" s="150" t="s">
        <v>197</v>
      </c>
      <c r="RDJ42" s="147"/>
      <c r="RDK42" s="159"/>
      <c r="RDL42" s="160"/>
      <c r="RDQ42" s="150" t="s">
        <v>197</v>
      </c>
      <c r="RDR42" s="147"/>
      <c r="RDS42" s="159"/>
      <c r="RDT42" s="160"/>
      <c r="RDY42" s="150" t="s">
        <v>197</v>
      </c>
      <c r="RDZ42" s="147"/>
      <c r="REA42" s="159"/>
      <c r="REB42" s="160"/>
      <c r="REG42" s="150" t="s">
        <v>197</v>
      </c>
      <c r="REH42" s="147"/>
      <c r="REI42" s="159"/>
      <c r="REJ42" s="160"/>
      <c r="REO42" s="150" t="s">
        <v>197</v>
      </c>
      <c r="REP42" s="147"/>
      <c r="REQ42" s="159"/>
      <c r="RER42" s="160"/>
      <c r="REW42" s="150" t="s">
        <v>197</v>
      </c>
      <c r="REX42" s="147"/>
      <c r="REY42" s="159"/>
      <c r="REZ42" s="160"/>
      <c r="RFE42" s="150" t="s">
        <v>197</v>
      </c>
      <c r="RFF42" s="147"/>
      <c r="RFG42" s="159"/>
      <c r="RFH42" s="160"/>
      <c r="RFM42" s="150" t="s">
        <v>197</v>
      </c>
      <c r="RFN42" s="147"/>
      <c r="RFO42" s="159"/>
      <c r="RFP42" s="160"/>
      <c r="RFU42" s="150" t="s">
        <v>197</v>
      </c>
      <c r="RFV42" s="147"/>
      <c r="RFW42" s="159"/>
      <c r="RFX42" s="160"/>
      <c r="RGC42" s="150" t="s">
        <v>197</v>
      </c>
      <c r="RGD42" s="147"/>
      <c r="RGE42" s="159"/>
      <c r="RGF42" s="160"/>
      <c r="RGK42" s="150" t="s">
        <v>197</v>
      </c>
      <c r="RGL42" s="147"/>
      <c r="RGM42" s="159"/>
      <c r="RGN42" s="160"/>
      <c r="RGS42" s="150" t="s">
        <v>197</v>
      </c>
      <c r="RGT42" s="147"/>
      <c r="RGU42" s="159"/>
      <c r="RGV42" s="160"/>
      <c r="RHA42" s="150" t="s">
        <v>197</v>
      </c>
      <c r="RHB42" s="147"/>
      <c r="RHC42" s="159"/>
      <c r="RHD42" s="160"/>
      <c r="RHI42" s="150" t="s">
        <v>197</v>
      </c>
      <c r="RHJ42" s="147"/>
      <c r="RHK42" s="159"/>
      <c r="RHL42" s="160"/>
      <c r="RHQ42" s="150" t="s">
        <v>197</v>
      </c>
      <c r="RHR42" s="147"/>
      <c r="RHS42" s="159"/>
      <c r="RHT42" s="160"/>
      <c r="RHY42" s="150" t="s">
        <v>197</v>
      </c>
      <c r="RHZ42" s="147"/>
      <c r="RIA42" s="159"/>
      <c r="RIB42" s="160"/>
      <c r="RIG42" s="150" t="s">
        <v>197</v>
      </c>
      <c r="RIH42" s="147"/>
      <c r="RII42" s="159"/>
      <c r="RIJ42" s="160"/>
      <c r="RIO42" s="150" t="s">
        <v>197</v>
      </c>
      <c r="RIP42" s="147"/>
      <c r="RIQ42" s="159"/>
      <c r="RIR42" s="160"/>
      <c r="RIW42" s="150" t="s">
        <v>197</v>
      </c>
      <c r="RIX42" s="147"/>
      <c r="RIY42" s="159"/>
      <c r="RIZ42" s="160"/>
      <c r="RJE42" s="150" t="s">
        <v>197</v>
      </c>
      <c r="RJF42" s="147"/>
      <c r="RJG42" s="159"/>
      <c r="RJH42" s="160"/>
      <c r="RJM42" s="150" t="s">
        <v>197</v>
      </c>
      <c r="RJN42" s="147"/>
      <c r="RJO42" s="159"/>
      <c r="RJP42" s="160"/>
      <c r="RJU42" s="150" t="s">
        <v>197</v>
      </c>
      <c r="RJV42" s="147"/>
      <c r="RJW42" s="159"/>
      <c r="RJX42" s="160"/>
      <c r="RKC42" s="150" t="s">
        <v>197</v>
      </c>
      <c r="RKD42" s="147"/>
      <c r="RKE42" s="159"/>
      <c r="RKF42" s="160"/>
      <c r="RKK42" s="150" t="s">
        <v>197</v>
      </c>
      <c r="RKL42" s="147"/>
      <c r="RKM42" s="159"/>
      <c r="RKN42" s="160"/>
      <c r="RKS42" s="150" t="s">
        <v>197</v>
      </c>
      <c r="RKT42" s="147"/>
      <c r="RKU42" s="159"/>
      <c r="RKV42" s="160"/>
      <c r="RLA42" s="150" t="s">
        <v>197</v>
      </c>
      <c r="RLB42" s="147"/>
      <c r="RLC42" s="159"/>
      <c r="RLD42" s="160"/>
      <c r="RLI42" s="150" t="s">
        <v>197</v>
      </c>
      <c r="RLJ42" s="147"/>
      <c r="RLK42" s="159"/>
      <c r="RLL42" s="160"/>
      <c r="RLQ42" s="150" t="s">
        <v>197</v>
      </c>
      <c r="RLR42" s="147"/>
      <c r="RLS42" s="159"/>
      <c r="RLT42" s="160"/>
      <c r="RLY42" s="150" t="s">
        <v>197</v>
      </c>
      <c r="RLZ42" s="147"/>
      <c r="RMA42" s="159"/>
      <c r="RMB42" s="160"/>
      <c r="RMG42" s="150" t="s">
        <v>197</v>
      </c>
      <c r="RMH42" s="147"/>
      <c r="RMI42" s="159"/>
      <c r="RMJ42" s="160"/>
      <c r="RMO42" s="150" t="s">
        <v>197</v>
      </c>
      <c r="RMP42" s="147"/>
      <c r="RMQ42" s="159"/>
      <c r="RMR42" s="160"/>
      <c r="RMW42" s="150" t="s">
        <v>197</v>
      </c>
      <c r="RMX42" s="147"/>
      <c r="RMY42" s="159"/>
      <c r="RMZ42" s="160"/>
      <c r="RNE42" s="150" t="s">
        <v>197</v>
      </c>
      <c r="RNF42" s="147"/>
      <c r="RNG42" s="159"/>
      <c r="RNH42" s="160"/>
      <c r="RNM42" s="150" t="s">
        <v>197</v>
      </c>
      <c r="RNN42" s="147"/>
      <c r="RNO42" s="159"/>
      <c r="RNP42" s="160"/>
      <c r="RNU42" s="150" t="s">
        <v>197</v>
      </c>
      <c r="RNV42" s="147"/>
      <c r="RNW42" s="159"/>
      <c r="RNX42" s="160"/>
      <c r="ROC42" s="150" t="s">
        <v>197</v>
      </c>
      <c r="ROD42" s="147"/>
      <c r="ROE42" s="159"/>
      <c r="ROF42" s="160"/>
      <c r="ROK42" s="150" t="s">
        <v>197</v>
      </c>
      <c r="ROL42" s="147"/>
      <c r="ROM42" s="159"/>
      <c r="RON42" s="160"/>
      <c r="ROS42" s="150" t="s">
        <v>197</v>
      </c>
      <c r="ROT42" s="147"/>
      <c r="ROU42" s="159"/>
      <c r="ROV42" s="160"/>
      <c r="RPA42" s="150" t="s">
        <v>197</v>
      </c>
      <c r="RPB42" s="147"/>
      <c r="RPC42" s="159"/>
      <c r="RPD42" s="160"/>
      <c r="RPI42" s="150" t="s">
        <v>197</v>
      </c>
      <c r="RPJ42" s="147"/>
      <c r="RPK42" s="159"/>
      <c r="RPL42" s="160"/>
      <c r="RPQ42" s="150" t="s">
        <v>197</v>
      </c>
      <c r="RPR42" s="147"/>
      <c r="RPS42" s="159"/>
      <c r="RPT42" s="160"/>
      <c r="RPY42" s="150" t="s">
        <v>197</v>
      </c>
      <c r="RPZ42" s="147"/>
      <c r="RQA42" s="159"/>
      <c r="RQB42" s="160"/>
      <c r="RQG42" s="150" t="s">
        <v>197</v>
      </c>
      <c r="RQH42" s="147"/>
      <c r="RQI42" s="159"/>
      <c r="RQJ42" s="160"/>
      <c r="RQO42" s="150" t="s">
        <v>197</v>
      </c>
      <c r="RQP42" s="147"/>
      <c r="RQQ42" s="159"/>
      <c r="RQR42" s="160"/>
      <c r="RQW42" s="150" t="s">
        <v>197</v>
      </c>
      <c r="RQX42" s="147"/>
      <c r="RQY42" s="159"/>
      <c r="RQZ42" s="160"/>
      <c r="RRE42" s="150" t="s">
        <v>197</v>
      </c>
      <c r="RRF42" s="147"/>
      <c r="RRG42" s="159"/>
      <c r="RRH42" s="160"/>
      <c r="RRM42" s="150" t="s">
        <v>197</v>
      </c>
      <c r="RRN42" s="147"/>
      <c r="RRO42" s="159"/>
      <c r="RRP42" s="160"/>
      <c r="RRU42" s="150" t="s">
        <v>197</v>
      </c>
      <c r="RRV42" s="147"/>
      <c r="RRW42" s="159"/>
      <c r="RRX42" s="160"/>
      <c r="RSC42" s="150" t="s">
        <v>197</v>
      </c>
      <c r="RSD42" s="147"/>
      <c r="RSE42" s="159"/>
      <c r="RSF42" s="160"/>
      <c r="RSK42" s="150" t="s">
        <v>197</v>
      </c>
      <c r="RSL42" s="147"/>
      <c r="RSM42" s="159"/>
      <c r="RSN42" s="160"/>
      <c r="RSS42" s="150" t="s">
        <v>197</v>
      </c>
      <c r="RST42" s="147"/>
      <c r="RSU42" s="159"/>
      <c r="RSV42" s="160"/>
      <c r="RTA42" s="150" t="s">
        <v>197</v>
      </c>
      <c r="RTB42" s="147"/>
      <c r="RTC42" s="159"/>
      <c r="RTD42" s="160"/>
      <c r="RTI42" s="150" t="s">
        <v>197</v>
      </c>
      <c r="RTJ42" s="147"/>
      <c r="RTK42" s="159"/>
      <c r="RTL42" s="160"/>
      <c r="RTQ42" s="150" t="s">
        <v>197</v>
      </c>
      <c r="RTR42" s="147"/>
      <c r="RTS42" s="159"/>
      <c r="RTT42" s="160"/>
      <c r="RTY42" s="150" t="s">
        <v>197</v>
      </c>
      <c r="RTZ42" s="147"/>
      <c r="RUA42" s="159"/>
      <c r="RUB42" s="160"/>
      <c r="RUG42" s="150" t="s">
        <v>197</v>
      </c>
      <c r="RUH42" s="147"/>
      <c r="RUI42" s="159"/>
      <c r="RUJ42" s="160"/>
      <c r="RUO42" s="150" t="s">
        <v>197</v>
      </c>
      <c r="RUP42" s="147"/>
      <c r="RUQ42" s="159"/>
      <c r="RUR42" s="160"/>
      <c r="RUW42" s="150" t="s">
        <v>197</v>
      </c>
      <c r="RUX42" s="147"/>
      <c r="RUY42" s="159"/>
      <c r="RUZ42" s="160"/>
      <c r="RVE42" s="150" t="s">
        <v>197</v>
      </c>
      <c r="RVF42" s="147"/>
      <c r="RVG42" s="159"/>
      <c r="RVH42" s="160"/>
      <c r="RVM42" s="150" t="s">
        <v>197</v>
      </c>
      <c r="RVN42" s="147"/>
      <c r="RVO42" s="159"/>
      <c r="RVP42" s="160"/>
      <c r="RVU42" s="150" t="s">
        <v>197</v>
      </c>
      <c r="RVV42" s="147"/>
      <c r="RVW42" s="159"/>
      <c r="RVX42" s="160"/>
      <c r="RWC42" s="150" t="s">
        <v>197</v>
      </c>
      <c r="RWD42" s="147"/>
      <c r="RWE42" s="159"/>
      <c r="RWF42" s="160"/>
      <c r="RWK42" s="150" t="s">
        <v>197</v>
      </c>
      <c r="RWL42" s="147"/>
      <c r="RWM42" s="159"/>
      <c r="RWN42" s="160"/>
      <c r="RWS42" s="150" t="s">
        <v>197</v>
      </c>
      <c r="RWT42" s="147"/>
      <c r="RWU42" s="159"/>
      <c r="RWV42" s="160"/>
      <c r="RXA42" s="150" t="s">
        <v>197</v>
      </c>
      <c r="RXB42" s="147"/>
      <c r="RXC42" s="159"/>
      <c r="RXD42" s="160"/>
      <c r="RXI42" s="150" t="s">
        <v>197</v>
      </c>
      <c r="RXJ42" s="147"/>
      <c r="RXK42" s="159"/>
      <c r="RXL42" s="160"/>
      <c r="RXQ42" s="150" t="s">
        <v>197</v>
      </c>
      <c r="RXR42" s="147"/>
      <c r="RXS42" s="159"/>
      <c r="RXT42" s="160"/>
      <c r="RXY42" s="150" t="s">
        <v>197</v>
      </c>
      <c r="RXZ42" s="147"/>
      <c r="RYA42" s="159"/>
      <c r="RYB42" s="160"/>
      <c r="RYG42" s="150" t="s">
        <v>197</v>
      </c>
      <c r="RYH42" s="147"/>
      <c r="RYI42" s="159"/>
      <c r="RYJ42" s="160"/>
      <c r="RYO42" s="150" t="s">
        <v>197</v>
      </c>
      <c r="RYP42" s="147"/>
      <c r="RYQ42" s="159"/>
      <c r="RYR42" s="160"/>
      <c r="RYW42" s="150" t="s">
        <v>197</v>
      </c>
      <c r="RYX42" s="147"/>
      <c r="RYY42" s="159"/>
      <c r="RYZ42" s="160"/>
      <c r="RZE42" s="150" t="s">
        <v>197</v>
      </c>
      <c r="RZF42" s="147"/>
      <c r="RZG42" s="159"/>
      <c r="RZH42" s="160"/>
      <c r="RZM42" s="150" t="s">
        <v>197</v>
      </c>
      <c r="RZN42" s="147"/>
      <c r="RZO42" s="159"/>
      <c r="RZP42" s="160"/>
      <c r="RZU42" s="150" t="s">
        <v>197</v>
      </c>
      <c r="RZV42" s="147"/>
      <c r="RZW42" s="159"/>
      <c r="RZX42" s="160"/>
      <c r="SAC42" s="150" t="s">
        <v>197</v>
      </c>
      <c r="SAD42" s="147"/>
      <c r="SAE42" s="159"/>
      <c r="SAF42" s="160"/>
      <c r="SAK42" s="150" t="s">
        <v>197</v>
      </c>
      <c r="SAL42" s="147"/>
      <c r="SAM42" s="159"/>
      <c r="SAN42" s="160"/>
      <c r="SAS42" s="150" t="s">
        <v>197</v>
      </c>
      <c r="SAT42" s="147"/>
      <c r="SAU42" s="159"/>
      <c r="SAV42" s="160"/>
      <c r="SBA42" s="150" t="s">
        <v>197</v>
      </c>
      <c r="SBB42" s="147"/>
      <c r="SBC42" s="159"/>
      <c r="SBD42" s="160"/>
      <c r="SBI42" s="150" t="s">
        <v>197</v>
      </c>
      <c r="SBJ42" s="147"/>
      <c r="SBK42" s="159"/>
      <c r="SBL42" s="160"/>
      <c r="SBQ42" s="150" t="s">
        <v>197</v>
      </c>
      <c r="SBR42" s="147"/>
      <c r="SBS42" s="159"/>
      <c r="SBT42" s="160"/>
      <c r="SBY42" s="150" t="s">
        <v>197</v>
      </c>
      <c r="SBZ42" s="147"/>
      <c r="SCA42" s="159"/>
      <c r="SCB42" s="160"/>
      <c r="SCG42" s="150" t="s">
        <v>197</v>
      </c>
      <c r="SCH42" s="147"/>
      <c r="SCI42" s="159"/>
      <c r="SCJ42" s="160"/>
      <c r="SCO42" s="150" t="s">
        <v>197</v>
      </c>
      <c r="SCP42" s="147"/>
      <c r="SCQ42" s="159"/>
      <c r="SCR42" s="160"/>
      <c r="SCW42" s="150" t="s">
        <v>197</v>
      </c>
      <c r="SCX42" s="147"/>
      <c r="SCY42" s="159"/>
      <c r="SCZ42" s="160"/>
      <c r="SDE42" s="150" t="s">
        <v>197</v>
      </c>
      <c r="SDF42" s="147"/>
      <c r="SDG42" s="159"/>
      <c r="SDH42" s="160"/>
      <c r="SDM42" s="150" t="s">
        <v>197</v>
      </c>
      <c r="SDN42" s="147"/>
      <c r="SDO42" s="159"/>
      <c r="SDP42" s="160"/>
      <c r="SDU42" s="150" t="s">
        <v>197</v>
      </c>
      <c r="SDV42" s="147"/>
      <c r="SDW42" s="159"/>
      <c r="SDX42" s="160"/>
      <c r="SEC42" s="150" t="s">
        <v>197</v>
      </c>
      <c r="SED42" s="147"/>
      <c r="SEE42" s="159"/>
      <c r="SEF42" s="160"/>
      <c r="SEK42" s="150" t="s">
        <v>197</v>
      </c>
      <c r="SEL42" s="147"/>
      <c r="SEM42" s="159"/>
      <c r="SEN42" s="160"/>
      <c r="SES42" s="150" t="s">
        <v>197</v>
      </c>
      <c r="SET42" s="147"/>
      <c r="SEU42" s="159"/>
      <c r="SEV42" s="160"/>
      <c r="SFA42" s="150" t="s">
        <v>197</v>
      </c>
      <c r="SFB42" s="147"/>
      <c r="SFC42" s="159"/>
      <c r="SFD42" s="160"/>
      <c r="SFI42" s="150" t="s">
        <v>197</v>
      </c>
      <c r="SFJ42" s="147"/>
      <c r="SFK42" s="159"/>
      <c r="SFL42" s="160"/>
      <c r="SFQ42" s="150" t="s">
        <v>197</v>
      </c>
      <c r="SFR42" s="147"/>
      <c r="SFS42" s="159"/>
      <c r="SFT42" s="160"/>
      <c r="SFY42" s="150" t="s">
        <v>197</v>
      </c>
      <c r="SFZ42" s="147"/>
      <c r="SGA42" s="159"/>
      <c r="SGB42" s="160"/>
      <c r="SGG42" s="150" t="s">
        <v>197</v>
      </c>
      <c r="SGH42" s="147"/>
      <c r="SGI42" s="159"/>
      <c r="SGJ42" s="160"/>
      <c r="SGO42" s="150" t="s">
        <v>197</v>
      </c>
      <c r="SGP42" s="147"/>
      <c r="SGQ42" s="159"/>
      <c r="SGR42" s="160"/>
      <c r="SGW42" s="150" t="s">
        <v>197</v>
      </c>
      <c r="SGX42" s="147"/>
      <c r="SGY42" s="159"/>
      <c r="SGZ42" s="160"/>
      <c r="SHE42" s="150" t="s">
        <v>197</v>
      </c>
      <c r="SHF42" s="147"/>
      <c r="SHG42" s="159"/>
      <c r="SHH42" s="160"/>
      <c r="SHM42" s="150" t="s">
        <v>197</v>
      </c>
      <c r="SHN42" s="147"/>
      <c r="SHO42" s="159"/>
      <c r="SHP42" s="160"/>
      <c r="SHU42" s="150" t="s">
        <v>197</v>
      </c>
      <c r="SHV42" s="147"/>
      <c r="SHW42" s="159"/>
      <c r="SHX42" s="160"/>
      <c r="SIC42" s="150" t="s">
        <v>197</v>
      </c>
      <c r="SID42" s="147"/>
      <c r="SIE42" s="159"/>
      <c r="SIF42" s="160"/>
      <c r="SIK42" s="150" t="s">
        <v>197</v>
      </c>
      <c r="SIL42" s="147"/>
      <c r="SIM42" s="159"/>
      <c r="SIN42" s="160"/>
      <c r="SIS42" s="150" t="s">
        <v>197</v>
      </c>
      <c r="SIT42" s="147"/>
      <c r="SIU42" s="159"/>
      <c r="SIV42" s="160"/>
      <c r="SJA42" s="150" t="s">
        <v>197</v>
      </c>
      <c r="SJB42" s="147"/>
      <c r="SJC42" s="159"/>
      <c r="SJD42" s="160"/>
      <c r="SJI42" s="150" t="s">
        <v>197</v>
      </c>
      <c r="SJJ42" s="147"/>
      <c r="SJK42" s="159"/>
      <c r="SJL42" s="160"/>
      <c r="SJQ42" s="150" t="s">
        <v>197</v>
      </c>
      <c r="SJR42" s="147"/>
      <c r="SJS42" s="159"/>
      <c r="SJT42" s="160"/>
      <c r="SJY42" s="150" t="s">
        <v>197</v>
      </c>
      <c r="SJZ42" s="147"/>
      <c r="SKA42" s="159"/>
      <c r="SKB42" s="160"/>
      <c r="SKG42" s="150" t="s">
        <v>197</v>
      </c>
      <c r="SKH42" s="147"/>
      <c r="SKI42" s="159"/>
      <c r="SKJ42" s="160"/>
      <c r="SKO42" s="150" t="s">
        <v>197</v>
      </c>
      <c r="SKP42" s="147"/>
      <c r="SKQ42" s="159"/>
      <c r="SKR42" s="160"/>
      <c r="SKW42" s="150" t="s">
        <v>197</v>
      </c>
      <c r="SKX42" s="147"/>
      <c r="SKY42" s="159"/>
      <c r="SKZ42" s="160"/>
      <c r="SLE42" s="150" t="s">
        <v>197</v>
      </c>
      <c r="SLF42" s="147"/>
      <c r="SLG42" s="159"/>
      <c r="SLH42" s="160"/>
      <c r="SLM42" s="150" t="s">
        <v>197</v>
      </c>
      <c r="SLN42" s="147"/>
      <c r="SLO42" s="159"/>
      <c r="SLP42" s="160"/>
      <c r="SLU42" s="150" t="s">
        <v>197</v>
      </c>
      <c r="SLV42" s="147"/>
      <c r="SLW42" s="159"/>
      <c r="SLX42" s="160"/>
      <c r="SMC42" s="150" t="s">
        <v>197</v>
      </c>
      <c r="SMD42" s="147"/>
      <c r="SME42" s="159"/>
      <c r="SMF42" s="160"/>
      <c r="SMK42" s="150" t="s">
        <v>197</v>
      </c>
      <c r="SML42" s="147"/>
      <c r="SMM42" s="159"/>
      <c r="SMN42" s="160"/>
      <c r="SMS42" s="150" t="s">
        <v>197</v>
      </c>
      <c r="SMT42" s="147"/>
      <c r="SMU42" s="159"/>
      <c r="SMV42" s="160"/>
      <c r="SNA42" s="150" t="s">
        <v>197</v>
      </c>
      <c r="SNB42" s="147"/>
      <c r="SNC42" s="159"/>
      <c r="SND42" s="160"/>
      <c r="SNI42" s="150" t="s">
        <v>197</v>
      </c>
      <c r="SNJ42" s="147"/>
      <c r="SNK42" s="159"/>
      <c r="SNL42" s="160"/>
      <c r="SNQ42" s="150" t="s">
        <v>197</v>
      </c>
      <c r="SNR42" s="147"/>
      <c r="SNS42" s="159"/>
      <c r="SNT42" s="160"/>
      <c r="SNY42" s="150" t="s">
        <v>197</v>
      </c>
      <c r="SNZ42" s="147"/>
      <c r="SOA42" s="159"/>
      <c r="SOB42" s="160"/>
      <c r="SOG42" s="150" t="s">
        <v>197</v>
      </c>
      <c r="SOH42" s="147"/>
      <c r="SOI42" s="159"/>
      <c r="SOJ42" s="160"/>
      <c r="SOO42" s="150" t="s">
        <v>197</v>
      </c>
      <c r="SOP42" s="147"/>
      <c r="SOQ42" s="159"/>
      <c r="SOR42" s="160"/>
      <c r="SOW42" s="150" t="s">
        <v>197</v>
      </c>
      <c r="SOX42" s="147"/>
      <c r="SOY42" s="159"/>
      <c r="SOZ42" s="160"/>
      <c r="SPE42" s="150" t="s">
        <v>197</v>
      </c>
      <c r="SPF42" s="147"/>
      <c r="SPG42" s="159"/>
      <c r="SPH42" s="160"/>
      <c r="SPM42" s="150" t="s">
        <v>197</v>
      </c>
      <c r="SPN42" s="147"/>
      <c r="SPO42" s="159"/>
      <c r="SPP42" s="160"/>
      <c r="SPU42" s="150" t="s">
        <v>197</v>
      </c>
      <c r="SPV42" s="147"/>
      <c r="SPW42" s="159"/>
      <c r="SPX42" s="160"/>
      <c r="SQC42" s="150" t="s">
        <v>197</v>
      </c>
      <c r="SQD42" s="147"/>
      <c r="SQE42" s="159"/>
      <c r="SQF42" s="160"/>
      <c r="SQK42" s="150" t="s">
        <v>197</v>
      </c>
      <c r="SQL42" s="147"/>
      <c r="SQM42" s="159"/>
      <c r="SQN42" s="160"/>
      <c r="SQS42" s="150" t="s">
        <v>197</v>
      </c>
      <c r="SQT42" s="147"/>
      <c r="SQU42" s="159"/>
      <c r="SQV42" s="160"/>
      <c r="SRA42" s="150" t="s">
        <v>197</v>
      </c>
      <c r="SRB42" s="147"/>
      <c r="SRC42" s="159"/>
      <c r="SRD42" s="160"/>
      <c r="SRI42" s="150" t="s">
        <v>197</v>
      </c>
      <c r="SRJ42" s="147"/>
      <c r="SRK42" s="159"/>
      <c r="SRL42" s="160"/>
      <c r="SRQ42" s="150" t="s">
        <v>197</v>
      </c>
      <c r="SRR42" s="147"/>
      <c r="SRS42" s="159"/>
      <c r="SRT42" s="160"/>
      <c r="SRY42" s="150" t="s">
        <v>197</v>
      </c>
      <c r="SRZ42" s="147"/>
      <c r="SSA42" s="159"/>
      <c r="SSB42" s="160"/>
      <c r="SSG42" s="150" t="s">
        <v>197</v>
      </c>
      <c r="SSH42" s="147"/>
      <c r="SSI42" s="159"/>
      <c r="SSJ42" s="160"/>
      <c r="SSO42" s="150" t="s">
        <v>197</v>
      </c>
      <c r="SSP42" s="147"/>
      <c r="SSQ42" s="159"/>
      <c r="SSR42" s="160"/>
      <c r="SSW42" s="150" t="s">
        <v>197</v>
      </c>
      <c r="SSX42" s="147"/>
      <c r="SSY42" s="159"/>
      <c r="SSZ42" s="160"/>
      <c r="STE42" s="150" t="s">
        <v>197</v>
      </c>
      <c r="STF42" s="147"/>
      <c r="STG42" s="159"/>
      <c r="STH42" s="160"/>
      <c r="STM42" s="150" t="s">
        <v>197</v>
      </c>
      <c r="STN42" s="147"/>
      <c r="STO42" s="159"/>
      <c r="STP42" s="160"/>
      <c r="STU42" s="150" t="s">
        <v>197</v>
      </c>
      <c r="STV42" s="147"/>
      <c r="STW42" s="159"/>
      <c r="STX42" s="160"/>
      <c r="SUC42" s="150" t="s">
        <v>197</v>
      </c>
      <c r="SUD42" s="147"/>
      <c r="SUE42" s="159"/>
      <c r="SUF42" s="160"/>
      <c r="SUK42" s="150" t="s">
        <v>197</v>
      </c>
      <c r="SUL42" s="147"/>
      <c r="SUM42" s="159"/>
      <c r="SUN42" s="160"/>
      <c r="SUS42" s="150" t="s">
        <v>197</v>
      </c>
      <c r="SUT42" s="147"/>
      <c r="SUU42" s="159"/>
      <c r="SUV42" s="160"/>
      <c r="SVA42" s="150" t="s">
        <v>197</v>
      </c>
      <c r="SVB42" s="147"/>
      <c r="SVC42" s="159"/>
      <c r="SVD42" s="160"/>
      <c r="SVI42" s="150" t="s">
        <v>197</v>
      </c>
      <c r="SVJ42" s="147"/>
      <c r="SVK42" s="159"/>
      <c r="SVL42" s="160"/>
      <c r="SVQ42" s="150" t="s">
        <v>197</v>
      </c>
      <c r="SVR42" s="147"/>
      <c r="SVS42" s="159"/>
      <c r="SVT42" s="160"/>
      <c r="SVY42" s="150" t="s">
        <v>197</v>
      </c>
      <c r="SVZ42" s="147"/>
      <c r="SWA42" s="159"/>
      <c r="SWB42" s="160"/>
      <c r="SWG42" s="150" t="s">
        <v>197</v>
      </c>
      <c r="SWH42" s="147"/>
      <c r="SWI42" s="159"/>
      <c r="SWJ42" s="160"/>
      <c r="SWO42" s="150" t="s">
        <v>197</v>
      </c>
      <c r="SWP42" s="147"/>
      <c r="SWQ42" s="159"/>
      <c r="SWR42" s="160"/>
      <c r="SWW42" s="150" t="s">
        <v>197</v>
      </c>
      <c r="SWX42" s="147"/>
      <c r="SWY42" s="159"/>
      <c r="SWZ42" s="160"/>
      <c r="SXE42" s="150" t="s">
        <v>197</v>
      </c>
      <c r="SXF42" s="147"/>
      <c r="SXG42" s="159"/>
      <c r="SXH42" s="160"/>
      <c r="SXM42" s="150" t="s">
        <v>197</v>
      </c>
      <c r="SXN42" s="147"/>
      <c r="SXO42" s="159"/>
      <c r="SXP42" s="160"/>
      <c r="SXU42" s="150" t="s">
        <v>197</v>
      </c>
      <c r="SXV42" s="147"/>
      <c r="SXW42" s="159"/>
      <c r="SXX42" s="160"/>
      <c r="SYC42" s="150" t="s">
        <v>197</v>
      </c>
      <c r="SYD42" s="147"/>
      <c r="SYE42" s="159"/>
      <c r="SYF42" s="160"/>
      <c r="SYK42" s="150" t="s">
        <v>197</v>
      </c>
      <c r="SYL42" s="147"/>
      <c r="SYM42" s="159"/>
      <c r="SYN42" s="160"/>
      <c r="SYS42" s="150" t="s">
        <v>197</v>
      </c>
      <c r="SYT42" s="147"/>
      <c r="SYU42" s="159"/>
      <c r="SYV42" s="160"/>
      <c r="SZA42" s="150" t="s">
        <v>197</v>
      </c>
      <c r="SZB42" s="147"/>
      <c r="SZC42" s="159"/>
      <c r="SZD42" s="160"/>
      <c r="SZI42" s="150" t="s">
        <v>197</v>
      </c>
      <c r="SZJ42" s="147"/>
      <c r="SZK42" s="159"/>
      <c r="SZL42" s="160"/>
      <c r="SZQ42" s="150" t="s">
        <v>197</v>
      </c>
      <c r="SZR42" s="147"/>
      <c r="SZS42" s="159"/>
      <c r="SZT42" s="160"/>
      <c r="SZY42" s="150" t="s">
        <v>197</v>
      </c>
      <c r="SZZ42" s="147"/>
      <c r="TAA42" s="159"/>
      <c r="TAB42" s="160"/>
      <c r="TAG42" s="150" t="s">
        <v>197</v>
      </c>
      <c r="TAH42" s="147"/>
      <c r="TAI42" s="159"/>
      <c r="TAJ42" s="160"/>
      <c r="TAO42" s="150" t="s">
        <v>197</v>
      </c>
      <c r="TAP42" s="147"/>
      <c r="TAQ42" s="159"/>
      <c r="TAR42" s="160"/>
      <c r="TAW42" s="150" t="s">
        <v>197</v>
      </c>
      <c r="TAX42" s="147"/>
      <c r="TAY42" s="159"/>
      <c r="TAZ42" s="160"/>
      <c r="TBE42" s="150" t="s">
        <v>197</v>
      </c>
      <c r="TBF42" s="147"/>
      <c r="TBG42" s="159"/>
      <c r="TBH42" s="160"/>
      <c r="TBM42" s="150" t="s">
        <v>197</v>
      </c>
      <c r="TBN42" s="147"/>
      <c r="TBO42" s="159"/>
      <c r="TBP42" s="160"/>
      <c r="TBU42" s="150" t="s">
        <v>197</v>
      </c>
      <c r="TBV42" s="147"/>
      <c r="TBW42" s="159"/>
      <c r="TBX42" s="160"/>
      <c r="TCC42" s="150" t="s">
        <v>197</v>
      </c>
      <c r="TCD42" s="147"/>
      <c r="TCE42" s="159"/>
      <c r="TCF42" s="160"/>
      <c r="TCK42" s="150" t="s">
        <v>197</v>
      </c>
      <c r="TCL42" s="147"/>
      <c r="TCM42" s="159"/>
      <c r="TCN42" s="160"/>
      <c r="TCS42" s="150" t="s">
        <v>197</v>
      </c>
      <c r="TCT42" s="147"/>
      <c r="TCU42" s="159"/>
      <c r="TCV42" s="160"/>
      <c r="TDA42" s="150" t="s">
        <v>197</v>
      </c>
      <c r="TDB42" s="147"/>
      <c r="TDC42" s="159"/>
      <c r="TDD42" s="160"/>
      <c r="TDI42" s="150" t="s">
        <v>197</v>
      </c>
      <c r="TDJ42" s="147"/>
      <c r="TDK42" s="159"/>
      <c r="TDL42" s="160"/>
      <c r="TDQ42" s="150" t="s">
        <v>197</v>
      </c>
      <c r="TDR42" s="147"/>
      <c r="TDS42" s="159"/>
      <c r="TDT42" s="160"/>
      <c r="TDY42" s="150" t="s">
        <v>197</v>
      </c>
      <c r="TDZ42" s="147"/>
      <c r="TEA42" s="159"/>
      <c r="TEB42" s="160"/>
      <c r="TEG42" s="150" t="s">
        <v>197</v>
      </c>
      <c r="TEH42" s="147"/>
      <c r="TEI42" s="159"/>
      <c r="TEJ42" s="160"/>
      <c r="TEO42" s="150" t="s">
        <v>197</v>
      </c>
      <c r="TEP42" s="147"/>
      <c r="TEQ42" s="159"/>
      <c r="TER42" s="160"/>
      <c r="TEW42" s="150" t="s">
        <v>197</v>
      </c>
      <c r="TEX42" s="147"/>
      <c r="TEY42" s="159"/>
      <c r="TEZ42" s="160"/>
      <c r="TFE42" s="150" t="s">
        <v>197</v>
      </c>
      <c r="TFF42" s="147"/>
      <c r="TFG42" s="159"/>
      <c r="TFH42" s="160"/>
      <c r="TFM42" s="150" t="s">
        <v>197</v>
      </c>
      <c r="TFN42" s="147"/>
      <c r="TFO42" s="159"/>
      <c r="TFP42" s="160"/>
      <c r="TFU42" s="150" t="s">
        <v>197</v>
      </c>
      <c r="TFV42" s="147"/>
      <c r="TFW42" s="159"/>
      <c r="TFX42" s="160"/>
      <c r="TGC42" s="150" t="s">
        <v>197</v>
      </c>
      <c r="TGD42" s="147"/>
      <c r="TGE42" s="159"/>
      <c r="TGF42" s="160"/>
      <c r="TGK42" s="150" t="s">
        <v>197</v>
      </c>
      <c r="TGL42" s="147"/>
      <c r="TGM42" s="159"/>
      <c r="TGN42" s="160"/>
      <c r="TGS42" s="150" t="s">
        <v>197</v>
      </c>
      <c r="TGT42" s="147"/>
      <c r="TGU42" s="159"/>
      <c r="TGV42" s="160"/>
      <c r="THA42" s="150" t="s">
        <v>197</v>
      </c>
      <c r="THB42" s="147"/>
      <c r="THC42" s="159"/>
      <c r="THD42" s="160"/>
      <c r="THI42" s="150" t="s">
        <v>197</v>
      </c>
      <c r="THJ42" s="147"/>
      <c r="THK42" s="159"/>
      <c r="THL42" s="160"/>
      <c r="THQ42" s="150" t="s">
        <v>197</v>
      </c>
      <c r="THR42" s="147"/>
      <c r="THS42" s="159"/>
      <c r="THT42" s="160"/>
      <c r="THY42" s="150" t="s">
        <v>197</v>
      </c>
      <c r="THZ42" s="147"/>
      <c r="TIA42" s="159"/>
      <c r="TIB42" s="160"/>
      <c r="TIG42" s="150" t="s">
        <v>197</v>
      </c>
      <c r="TIH42" s="147"/>
      <c r="TII42" s="159"/>
      <c r="TIJ42" s="160"/>
      <c r="TIO42" s="150" t="s">
        <v>197</v>
      </c>
      <c r="TIP42" s="147"/>
      <c r="TIQ42" s="159"/>
      <c r="TIR42" s="160"/>
      <c r="TIW42" s="150" t="s">
        <v>197</v>
      </c>
      <c r="TIX42" s="147"/>
      <c r="TIY42" s="159"/>
      <c r="TIZ42" s="160"/>
      <c r="TJE42" s="150" t="s">
        <v>197</v>
      </c>
      <c r="TJF42" s="147"/>
      <c r="TJG42" s="159"/>
      <c r="TJH42" s="160"/>
      <c r="TJM42" s="150" t="s">
        <v>197</v>
      </c>
      <c r="TJN42" s="147"/>
      <c r="TJO42" s="159"/>
      <c r="TJP42" s="160"/>
      <c r="TJU42" s="150" t="s">
        <v>197</v>
      </c>
      <c r="TJV42" s="147"/>
      <c r="TJW42" s="159"/>
      <c r="TJX42" s="160"/>
      <c r="TKC42" s="150" t="s">
        <v>197</v>
      </c>
      <c r="TKD42" s="147"/>
      <c r="TKE42" s="159"/>
      <c r="TKF42" s="160"/>
      <c r="TKK42" s="150" t="s">
        <v>197</v>
      </c>
      <c r="TKL42" s="147"/>
      <c r="TKM42" s="159"/>
      <c r="TKN42" s="160"/>
      <c r="TKS42" s="150" t="s">
        <v>197</v>
      </c>
      <c r="TKT42" s="147"/>
      <c r="TKU42" s="159"/>
      <c r="TKV42" s="160"/>
      <c r="TLA42" s="150" t="s">
        <v>197</v>
      </c>
      <c r="TLB42" s="147"/>
      <c r="TLC42" s="159"/>
      <c r="TLD42" s="160"/>
      <c r="TLI42" s="150" t="s">
        <v>197</v>
      </c>
      <c r="TLJ42" s="147"/>
      <c r="TLK42" s="159"/>
      <c r="TLL42" s="160"/>
      <c r="TLQ42" s="150" t="s">
        <v>197</v>
      </c>
      <c r="TLR42" s="147"/>
      <c r="TLS42" s="159"/>
      <c r="TLT42" s="160"/>
      <c r="TLY42" s="150" t="s">
        <v>197</v>
      </c>
      <c r="TLZ42" s="147"/>
      <c r="TMA42" s="159"/>
      <c r="TMB42" s="160"/>
      <c r="TMG42" s="150" t="s">
        <v>197</v>
      </c>
      <c r="TMH42" s="147"/>
      <c r="TMI42" s="159"/>
      <c r="TMJ42" s="160"/>
      <c r="TMO42" s="150" t="s">
        <v>197</v>
      </c>
      <c r="TMP42" s="147"/>
      <c r="TMQ42" s="159"/>
      <c r="TMR42" s="160"/>
      <c r="TMW42" s="150" t="s">
        <v>197</v>
      </c>
      <c r="TMX42" s="147"/>
      <c r="TMY42" s="159"/>
      <c r="TMZ42" s="160"/>
      <c r="TNE42" s="150" t="s">
        <v>197</v>
      </c>
      <c r="TNF42" s="147"/>
      <c r="TNG42" s="159"/>
      <c r="TNH42" s="160"/>
      <c r="TNM42" s="150" t="s">
        <v>197</v>
      </c>
      <c r="TNN42" s="147"/>
      <c r="TNO42" s="159"/>
      <c r="TNP42" s="160"/>
      <c r="TNU42" s="150" t="s">
        <v>197</v>
      </c>
      <c r="TNV42" s="147"/>
      <c r="TNW42" s="159"/>
      <c r="TNX42" s="160"/>
      <c r="TOC42" s="150" t="s">
        <v>197</v>
      </c>
      <c r="TOD42" s="147"/>
      <c r="TOE42" s="159"/>
      <c r="TOF42" s="160"/>
      <c r="TOK42" s="150" t="s">
        <v>197</v>
      </c>
      <c r="TOL42" s="147"/>
      <c r="TOM42" s="159"/>
      <c r="TON42" s="160"/>
      <c r="TOS42" s="150" t="s">
        <v>197</v>
      </c>
      <c r="TOT42" s="147"/>
      <c r="TOU42" s="159"/>
      <c r="TOV42" s="160"/>
      <c r="TPA42" s="150" t="s">
        <v>197</v>
      </c>
      <c r="TPB42" s="147"/>
      <c r="TPC42" s="159"/>
      <c r="TPD42" s="160"/>
      <c r="TPI42" s="150" t="s">
        <v>197</v>
      </c>
      <c r="TPJ42" s="147"/>
      <c r="TPK42" s="159"/>
      <c r="TPL42" s="160"/>
      <c r="TPQ42" s="150" t="s">
        <v>197</v>
      </c>
      <c r="TPR42" s="147"/>
      <c r="TPS42" s="159"/>
      <c r="TPT42" s="160"/>
      <c r="TPY42" s="150" t="s">
        <v>197</v>
      </c>
      <c r="TPZ42" s="147"/>
      <c r="TQA42" s="159"/>
      <c r="TQB42" s="160"/>
      <c r="TQG42" s="150" t="s">
        <v>197</v>
      </c>
      <c r="TQH42" s="147"/>
      <c r="TQI42" s="159"/>
      <c r="TQJ42" s="160"/>
      <c r="TQO42" s="150" t="s">
        <v>197</v>
      </c>
      <c r="TQP42" s="147"/>
      <c r="TQQ42" s="159"/>
      <c r="TQR42" s="160"/>
      <c r="TQW42" s="150" t="s">
        <v>197</v>
      </c>
      <c r="TQX42" s="147"/>
      <c r="TQY42" s="159"/>
      <c r="TQZ42" s="160"/>
      <c r="TRE42" s="150" t="s">
        <v>197</v>
      </c>
      <c r="TRF42" s="147"/>
      <c r="TRG42" s="159"/>
      <c r="TRH42" s="160"/>
      <c r="TRM42" s="150" t="s">
        <v>197</v>
      </c>
      <c r="TRN42" s="147"/>
      <c r="TRO42" s="159"/>
      <c r="TRP42" s="160"/>
      <c r="TRU42" s="150" t="s">
        <v>197</v>
      </c>
      <c r="TRV42" s="147"/>
      <c r="TRW42" s="159"/>
      <c r="TRX42" s="160"/>
      <c r="TSC42" s="150" t="s">
        <v>197</v>
      </c>
      <c r="TSD42" s="147"/>
      <c r="TSE42" s="159"/>
      <c r="TSF42" s="160"/>
      <c r="TSK42" s="150" t="s">
        <v>197</v>
      </c>
      <c r="TSL42" s="147"/>
      <c r="TSM42" s="159"/>
      <c r="TSN42" s="160"/>
      <c r="TSS42" s="150" t="s">
        <v>197</v>
      </c>
      <c r="TST42" s="147"/>
      <c r="TSU42" s="159"/>
      <c r="TSV42" s="160"/>
      <c r="TTA42" s="150" t="s">
        <v>197</v>
      </c>
      <c r="TTB42" s="147"/>
      <c r="TTC42" s="159"/>
      <c r="TTD42" s="160"/>
      <c r="TTI42" s="150" t="s">
        <v>197</v>
      </c>
      <c r="TTJ42" s="147"/>
      <c r="TTK42" s="159"/>
      <c r="TTL42" s="160"/>
      <c r="TTQ42" s="150" t="s">
        <v>197</v>
      </c>
      <c r="TTR42" s="147"/>
      <c r="TTS42" s="159"/>
      <c r="TTT42" s="160"/>
      <c r="TTY42" s="150" t="s">
        <v>197</v>
      </c>
      <c r="TTZ42" s="147"/>
      <c r="TUA42" s="159"/>
      <c r="TUB42" s="160"/>
      <c r="TUG42" s="150" t="s">
        <v>197</v>
      </c>
      <c r="TUH42" s="147"/>
      <c r="TUI42" s="159"/>
      <c r="TUJ42" s="160"/>
      <c r="TUO42" s="150" t="s">
        <v>197</v>
      </c>
      <c r="TUP42" s="147"/>
      <c r="TUQ42" s="159"/>
      <c r="TUR42" s="160"/>
      <c r="TUW42" s="150" t="s">
        <v>197</v>
      </c>
      <c r="TUX42" s="147"/>
      <c r="TUY42" s="159"/>
      <c r="TUZ42" s="160"/>
      <c r="TVE42" s="150" t="s">
        <v>197</v>
      </c>
      <c r="TVF42" s="147"/>
      <c r="TVG42" s="159"/>
      <c r="TVH42" s="160"/>
      <c r="TVM42" s="150" t="s">
        <v>197</v>
      </c>
      <c r="TVN42" s="147"/>
      <c r="TVO42" s="159"/>
      <c r="TVP42" s="160"/>
      <c r="TVU42" s="150" t="s">
        <v>197</v>
      </c>
      <c r="TVV42" s="147"/>
      <c r="TVW42" s="159"/>
      <c r="TVX42" s="160"/>
      <c r="TWC42" s="150" t="s">
        <v>197</v>
      </c>
      <c r="TWD42" s="147"/>
      <c r="TWE42" s="159"/>
      <c r="TWF42" s="160"/>
      <c r="TWK42" s="150" t="s">
        <v>197</v>
      </c>
      <c r="TWL42" s="147"/>
      <c r="TWM42" s="159"/>
      <c r="TWN42" s="160"/>
      <c r="TWS42" s="150" t="s">
        <v>197</v>
      </c>
      <c r="TWT42" s="147"/>
      <c r="TWU42" s="159"/>
      <c r="TWV42" s="160"/>
      <c r="TXA42" s="150" t="s">
        <v>197</v>
      </c>
      <c r="TXB42" s="147"/>
      <c r="TXC42" s="159"/>
      <c r="TXD42" s="160"/>
      <c r="TXI42" s="150" t="s">
        <v>197</v>
      </c>
      <c r="TXJ42" s="147"/>
      <c r="TXK42" s="159"/>
      <c r="TXL42" s="160"/>
      <c r="TXQ42" s="150" t="s">
        <v>197</v>
      </c>
      <c r="TXR42" s="147"/>
      <c r="TXS42" s="159"/>
      <c r="TXT42" s="160"/>
      <c r="TXY42" s="150" t="s">
        <v>197</v>
      </c>
      <c r="TXZ42" s="147"/>
      <c r="TYA42" s="159"/>
      <c r="TYB42" s="160"/>
      <c r="TYG42" s="150" t="s">
        <v>197</v>
      </c>
      <c r="TYH42" s="147"/>
      <c r="TYI42" s="159"/>
      <c r="TYJ42" s="160"/>
      <c r="TYO42" s="150" t="s">
        <v>197</v>
      </c>
      <c r="TYP42" s="147"/>
      <c r="TYQ42" s="159"/>
      <c r="TYR42" s="160"/>
      <c r="TYW42" s="150" t="s">
        <v>197</v>
      </c>
      <c r="TYX42" s="147"/>
      <c r="TYY42" s="159"/>
      <c r="TYZ42" s="160"/>
      <c r="TZE42" s="150" t="s">
        <v>197</v>
      </c>
      <c r="TZF42" s="147"/>
      <c r="TZG42" s="159"/>
      <c r="TZH42" s="160"/>
      <c r="TZM42" s="150" t="s">
        <v>197</v>
      </c>
      <c r="TZN42" s="147"/>
      <c r="TZO42" s="159"/>
      <c r="TZP42" s="160"/>
      <c r="TZU42" s="150" t="s">
        <v>197</v>
      </c>
      <c r="TZV42" s="147"/>
      <c r="TZW42" s="159"/>
      <c r="TZX42" s="160"/>
      <c r="UAC42" s="150" t="s">
        <v>197</v>
      </c>
      <c r="UAD42" s="147"/>
      <c r="UAE42" s="159"/>
      <c r="UAF42" s="160"/>
      <c r="UAK42" s="150" t="s">
        <v>197</v>
      </c>
      <c r="UAL42" s="147"/>
      <c r="UAM42" s="159"/>
      <c r="UAN42" s="160"/>
      <c r="UAS42" s="150" t="s">
        <v>197</v>
      </c>
      <c r="UAT42" s="147"/>
      <c r="UAU42" s="159"/>
      <c r="UAV42" s="160"/>
      <c r="UBA42" s="150" t="s">
        <v>197</v>
      </c>
      <c r="UBB42" s="147"/>
      <c r="UBC42" s="159"/>
      <c r="UBD42" s="160"/>
      <c r="UBI42" s="150" t="s">
        <v>197</v>
      </c>
      <c r="UBJ42" s="147"/>
      <c r="UBK42" s="159"/>
      <c r="UBL42" s="160"/>
      <c r="UBQ42" s="150" t="s">
        <v>197</v>
      </c>
      <c r="UBR42" s="147"/>
      <c r="UBS42" s="159"/>
      <c r="UBT42" s="160"/>
      <c r="UBY42" s="150" t="s">
        <v>197</v>
      </c>
      <c r="UBZ42" s="147"/>
      <c r="UCA42" s="159"/>
      <c r="UCB42" s="160"/>
      <c r="UCG42" s="150" t="s">
        <v>197</v>
      </c>
      <c r="UCH42" s="147"/>
      <c r="UCI42" s="159"/>
      <c r="UCJ42" s="160"/>
      <c r="UCO42" s="150" t="s">
        <v>197</v>
      </c>
      <c r="UCP42" s="147"/>
      <c r="UCQ42" s="159"/>
      <c r="UCR42" s="160"/>
      <c r="UCW42" s="150" t="s">
        <v>197</v>
      </c>
      <c r="UCX42" s="147"/>
      <c r="UCY42" s="159"/>
      <c r="UCZ42" s="160"/>
      <c r="UDE42" s="150" t="s">
        <v>197</v>
      </c>
      <c r="UDF42" s="147"/>
      <c r="UDG42" s="159"/>
      <c r="UDH42" s="160"/>
      <c r="UDM42" s="150" t="s">
        <v>197</v>
      </c>
      <c r="UDN42" s="147"/>
      <c r="UDO42" s="159"/>
      <c r="UDP42" s="160"/>
      <c r="UDU42" s="150" t="s">
        <v>197</v>
      </c>
      <c r="UDV42" s="147"/>
      <c r="UDW42" s="159"/>
      <c r="UDX42" s="160"/>
      <c r="UEC42" s="150" t="s">
        <v>197</v>
      </c>
      <c r="UED42" s="147"/>
      <c r="UEE42" s="159"/>
      <c r="UEF42" s="160"/>
      <c r="UEK42" s="150" t="s">
        <v>197</v>
      </c>
      <c r="UEL42" s="147"/>
      <c r="UEM42" s="159"/>
      <c r="UEN42" s="160"/>
      <c r="UES42" s="150" t="s">
        <v>197</v>
      </c>
      <c r="UET42" s="147"/>
      <c r="UEU42" s="159"/>
      <c r="UEV42" s="160"/>
      <c r="UFA42" s="150" t="s">
        <v>197</v>
      </c>
      <c r="UFB42" s="147"/>
      <c r="UFC42" s="159"/>
      <c r="UFD42" s="160"/>
      <c r="UFI42" s="150" t="s">
        <v>197</v>
      </c>
      <c r="UFJ42" s="147"/>
      <c r="UFK42" s="159"/>
      <c r="UFL42" s="160"/>
      <c r="UFQ42" s="150" t="s">
        <v>197</v>
      </c>
      <c r="UFR42" s="147"/>
      <c r="UFS42" s="159"/>
      <c r="UFT42" s="160"/>
      <c r="UFY42" s="150" t="s">
        <v>197</v>
      </c>
      <c r="UFZ42" s="147"/>
      <c r="UGA42" s="159"/>
      <c r="UGB42" s="160"/>
      <c r="UGG42" s="150" t="s">
        <v>197</v>
      </c>
      <c r="UGH42" s="147"/>
      <c r="UGI42" s="159"/>
      <c r="UGJ42" s="160"/>
      <c r="UGO42" s="150" t="s">
        <v>197</v>
      </c>
      <c r="UGP42" s="147"/>
      <c r="UGQ42" s="159"/>
      <c r="UGR42" s="160"/>
      <c r="UGW42" s="150" t="s">
        <v>197</v>
      </c>
      <c r="UGX42" s="147"/>
      <c r="UGY42" s="159"/>
      <c r="UGZ42" s="160"/>
      <c r="UHE42" s="150" t="s">
        <v>197</v>
      </c>
      <c r="UHF42" s="147"/>
      <c r="UHG42" s="159"/>
      <c r="UHH42" s="160"/>
      <c r="UHM42" s="150" t="s">
        <v>197</v>
      </c>
      <c r="UHN42" s="147"/>
      <c r="UHO42" s="159"/>
      <c r="UHP42" s="160"/>
      <c r="UHU42" s="150" t="s">
        <v>197</v>
      </c>
      <c r="UHV42" s="147"/>
      <c r="UHW42" s="159"/>
      <c r="UHX42" s="160"/>
      <c r="UIC42" s="150" t="s">
        <v>197</v>
      </c>
      <c r="UID42" s="147"/>
      <c r="UIE42" s="159"/>
      <c r="UIF42" s="160"/>
      <c r="UIK42" s="150" t="s">
        <v>197</v>
      </c>
      <c r="UIL42" s="147"/>
      <c r="UIM42" s="159"/>
      <c r="UIN42" s="160"/>
      <c r="UIS42" s="150" t="s">
        <v>197</v>
      </c>
      <c r="UIT42" s="147"/>
      <c r="UIU42" s="159"/>
      <c r="UIV42" s="160"/>
      <c r="UJA42" s="150" t="s">
        <v>197</v>
      </c>
      <c r="UJB42" s="147"/>
      <c r="UJC42" s="159"/>
      <c r="UJD42" s="160"/>
      <c r="UJI42" s="150" t="s">
        <v>197</v>
      </c>
      <c r="UJJ42" s="147"/>
      <c r="UJK42" s="159"/>
      <c r="UJL42" s="160"/>
      <c r="UJQ42" s="150" t="s">
        <v>197</v>
      </c>
      <c r="UJR42" s="147"/>
      <c r="UJS42" s="159"/>
      <c r="UJT42" s="160"/>
      <c r="UJY42" s="150" t="s">
        <v>197</v>
      </c>
      <c r="UJZ42" s="147"/>
      <c r="UKA42" s="159"/>
      <c r="UKB42" s="160"/>
      <c r="UKG42" s="150" t="s">
        <v>197</v>
      </c>
      <c r="UKH42" s="147"/>
      <c r="UKI42" s="159"/>
      <c r="UKJ42" s="160"/>
      <c r="UKO42" s="150" t="s">
        <v>197</v>
      </c>
      <c r="UKP42" s="147"/>
      <c r="UKQ42" s="159"/>
      <c r="UKR42" s="160"/>
      <c r="UKW42" s="150" t="s">
        <v>197</v>
      </c>
      <c r="UKX42" s="147"/>
      <c r="UKY42" s="159"/>
      <c r="UKZ42" s="160"/>
      <c r="ULE42" s="150" t="s">
        <v>197</v>
      </c>
      <c r="ULF42" s="147"/>
      <c r="ULG42" s="159"/>
      <c r="ULH42" s="160"/>
      <c r="ULM42" s="150" t="s">
        <v>197</v>
      </c>
      <c r="ULN42" s="147"/>
      <c r="ULO42" s="159"/>
      <c r="ULP42" s="160"/>
      <c r="ULU42" s="150" t="s">
        <v>197</v>
      </c>
      <c r="ULV42" s="147"/>
      <c r="ULW42" s="159"/>
      <c r="ULX42" s="160"/>
      <c r="UMC42" s="150" t="s">
        <v>197</v>
      </c>
      <c r="UMD42" s="147"/>
      <c r="UME42" s="159"/>
      <c r="UMF42" s="160"/>
      <c r="UMK42" s="150" t="s">
        <v>197</v>
      </c>
      <c r="UML42" s="147"/>
      <c r="UMM42" s="159"/>
      <c r="UMN42" s="160"/>
      <c r="UMS42" s="150" t="s">
        <v>197</v>
      </c>
      <c r="UMT42" s="147"/>
      <c r="UMU42" s="159"/>
      <c r="UMV42" s="160"/>
      <c r="UNA42" s="150" t="s">
        <v>197</v>
      </c>
      <c r="UNB42" s="147"/>
      <c r="UNC42" s="159"/>
      <c r="UND42" s="160"/>
      <c r="UNI42" s="150" t="s">
        <v>197</v>
      </c>
      <c r="UNJ42" s="147"/>
      <c r="UNK42" s="159"/>
      <c r="UNL42" s="160"/>
      <c r="UNQ42" s="150" t="s">
        <v>197</v>
      </c>
      <c r="UNR42" s="147"/>
      <c r="UNS42" s="159"/>
      <c r="UNT42" s="160"/>
      <c r="UNY42" s="150" t="s">
        <v>197</v>
      </c>
      <c r="UNZ42" s="147"/>
      <c r="UOA42" s="159"/>
      <c r="UOB42" s="160"/>
      <c r="UOG42" s="150" t="s">
        <v>197</v>
      </c>
      <c r="UOH42" s="147"/>
      <c r="UOI42" s="159"/>
      <c r="UOJ42" s="160"/>
      <c r="UOO42" s="150" t="s">
        <v>197</v>
      </c>
      <c r="UOP42" s="147"/>
      <c r="UOQ42" s="159"/>
      <c r="UOR42" s="160"/>
      <c r="UOW42" s="150" t="s">
        <v>197</v>
      </c>
      <c r="UOX42" s="147"/>
      <c r="UOY42" s="159"/>
      <c r="UOZ42" s="160"/>
      <c r="UPE42" s="150" t="s">
        <v>197</v>
      </c>
      <c r="UPF42" s="147"/>
      <c r="UPG42" s="159"/>
      <c r="UPH42" s="160"/>
      <c r="UPM42" s="150" t="s">
        <v>197</v>
      </c>
      <c r="UPN42" s="147"/>
      <c r="UPO42" s="159"/>
      <c r="UPP42" s="160"/>
      <c r="UPU42" s="150" t="s">
        <v>197</v>
      </c>
      <c r="UPV42" s="147"/>
      <c r="UPW42" s="159"/>
      <c r="UPX42" s="160"/>
      <c r="UQC42" s="150" t="s">
        <v>197</v>
      </c>
      <c r="UQD42" s="147"/>
      <c r="UQE42" s="159"/>
      <c r="UQF42" s="160"/>
      <c r="UQK42" s="150" t="s">
        <v>197</v>
      </c>
      <c r="UQL42" s="147"/>
      <c r="UQM42" s="159"/>
      <c r="UQN42" s="160"/>
      <c r="UQS42" s="150" t="s">
        <v>197</v>
      </c>
      <c r="UQT42" s="147"/>
      <c r="UQU42" s="159"/>
      <c r="UQV42" s="160"/>
      <c r="URA42" s="150" t="s">
        <v>197</v>
      </c>
      <c r="URB42" s="147"/>
      <c r="URC42" s="159"/>
      <c r="URD42" s="160"/>
      <c r="URI42" s="150" t="s">
        <v>197</v>
      </c>
      <c r="URJ42" s="147"/>
      <c r="URK42" s="159"/>
      <c r="URL42" s="160"/>
      <c r="URQ42" s="150" t="s">
        <v>197</v>
      </c>
      <c r="URR42" s="147"/>
      <c r="URS42" s="159"/>
      <c r="URT42" s="160"/>
      <c r="URY42" s="150" t="s">
        <v>197</v>
      </c>
      <c r="URZ42" s="147"/>
      <c r="USA42" s="159"/>
      <c r="USB42" s="160"/>
      <c r="USG42" s="150" t="s">
        <v>197</v>
      </c>
      <c r="USH42" s="147"/>
      <c r="USI42" s="159"/>
      <c r="USJ42" s="160"/>
      <c r="USO42" s="150" t="s">
        <v>197</v>
      </c>
      <c r="USP42" s="147"/>
      <c r="USQ42" s="159"/>
      <c r="USR42" s="160"/>
      <c r="USW42" s="150" t="s">
        <v>197</v>
      </c>
      <c r="USX42" s="147"/>
      <c r="USY42" s="159"/>
      <c r="USZ42" s="160"/>
      <c r="UTE42" s="150" t="s">
        <v>197</v>
      </c>
      <c r="UTF42" s="147"/>
      <c r="UTG42" s="159"/>
      <c r="UTH42" s="160"/>
      <c r="UTM42" s="150" t="s">
        <v>197</v>
      </c>
      <c r="UTN42" s="147"/>
      <c r="UTO42" s="159"/>
      <c r="UTP42" s="160"/>
      <c r="UTU42" s="150" t="s">
        <v>197</v>
      </c>
      <c r="UTV42" s="147"/>
      <c r="UTW42" s="159"/>
      <c r="UTX42" s="160"/>
      <c r="UUC42" s="150" t="s">
        <v>197</v>
      </c>
      <c r="UUD42" s="147"/>
      <c r="UUE42" s="159"/>
      <c r="UUF42" s="160"/>
      <c r="UUK42" s="150" t="s">
        <v>197</v>
      </c>
      <c r="UUL42" s="147"/>
      <c r="UUM42" s="159"/>
      <c r="UUN42" s="160"/>
      <c r="UUS42" s="150" t="s">
        <v>197</v>
      </c>
      <c r="UUT42" s="147"/>
      <c r="UUU42" s="159"/>
      <c r="UUV42" s="160"/>
      <c r="UVA42" s="150" t="s">
        <v>197</v>
      </c>
      <c r="UVB42" s="147"/>
      <c r="UVC42" s="159"/>
      <c r="UVD42" s="160"/>
      <c r="UVI42" s="150" t="s">
        <v>197</v>
      </c>
      <c r="UVJ42" s="147"/>
      <c r="UVK42" s="159"/>
      <c r="UVL42" s="160"/>
      <c r="UVQ42" s="150" t="s">
        <v>197</v>
      </c>
      <c r="UVR42" s="147"/>
      <c r="UVS42" s="159"/>
      <c r="UVT42" s="160"/>
      <c r="UVY42" s="150" t="s">
        <v>197</v>
      </c>
      <c r="UVZ42" s="147"/>
      <c r="UWA42" s="159"/>
      <c r="UWB42" s="160"/>
      <c r="UWG42" s="150" t="s">
        <v>197</v>
      </c>
      <c r="UWH42" s="147"/>
      <c r="UWI42" s="159"/>
      <c r="UWJ42" s="160"/>
      <c r="UWO42" s="150" t="s">
        <v>197</v>
      </c>
      <c r="UWP42" s="147"/>
      <c r="UWQ42" s="159"/>
      <c r="UWR42" s="160"/>
      <c r="UWW42" s="150" t="s">
        <v>197</v>
      </c>
      <c r="UWX42" s="147"/>
      <c r="UWY42" s="159"/>
      <c r="UWZ42" s="160"/>
      <c r="UXE42" s="150" t="s">
        <v>197</v>
      </c>
      <c r="UXF42" s="147"/>
      <c r="UXG42" s="159"/>
      <c r="UXH42" s="160"/>
      <c r="UXM42" s="150" t="s">
        <v>197</v>
      </c>
      <c r="UXN42" s="147"/>
      <c r="UXO42" s="159"/>
      <c r="UXP42" s="160"/>
      <c r="UXU42" s="150" t="s">
        <v>197</v>
      </c>
      <c r="UXV42" s="147"/>
      <c r="UXW42" s="159"/>
      <c r="UXX42" s="160"/>
      <c r="UYC42" s="150" t="s">
        <v>197</v>
      </c>
      <c r="UYD42" s="147"/>
      <c r="UYE42" s="159"/>
      <c r="UYF42" s="160"/>
      <c r="UYK42" s="150" t="s">
        <v>197</v>
      </c>
      <c r="UYL42" s="147"/>
      <c r="UYM42" s="159"/>
      <c r="UYN42" s="160"/>
      <c r="UYS42" s="150" t="s">
        <v>197</v>
      </c>
      <c r="UYT42" s="147"/>
      <c r="UYU42" s="159"/>
      <c r="UYV42" s="160"/>
      <c r="UZA42" s="150" t="s">
        <v>197</v>
      </c>
      <c r="UZB42" s="147"/>
      <c r="UZC42" s="159"/>
      <c r="UZD42" s="160"/>
      <c r="UZI42" s="150" t="s">
        <v>197</v>
      </c>
      <c r="UZJ42" s="147"/>
      <c r="UZK42" s="159"/>
      <c r="UZL42" s="160"/>
      <c r="UZQ42" s="150" t="s">
        <v>197</v>
      </c>
      <c r="UZR42" s="147"/>
      <c r="UZS42" s="159"/>
      <c r="UZT42" s="160"/>
      <c r="UZY42" s="150" t="s">
        <v>197</v>
      </c>
      <c r="UZZ42" s="147"/>
      <c r="VAA42" s="159"/>
      <c r="VAB42" s="160"/>
      <c r="VAG42" s="150" t="s">
        <v>197</v>
      </c>
      <c r="VAH42" s="147"/>
      <c r="VAI42" s="159"/>
      <c r="VAJ42" s="160"/>
      <c r="VAO42" s="150" t="s">
        <v>197</v>
      </c>
      <c r="VAP42" s="147"/>
      <c r="VAQ42" s="159"/>
      <c r="VAR42" s="160"/>
      <c r="VAW42" s="150" t="s">
        <v>197</v>
      </c>
      <c r="VAX42" s="147"/>
      <c r="VAY42" s="159"/>
      <c r="VAZ42" s="160"/>
      <c r="VBE42" s="150" t="s">
        <v>197</v>
      </c>
      <c r="VBF42" s="147"/>
      <c r="VBG42" s="159"/>
      <c r="VBH42" s="160"/>
      <c r="VBM42" s="150" t="s">
        <v>197</v>
      </c>
      <c r="VBN42" s="147"/>
      <c r="VBO42" s="159"/>
      <c r="VBP42" s="160"/>
      <c r="VBU42" s="150" t="s">
        <v>197</v>
      </c>
      <c r="VBV42" s="147"/>
      <c r="VBW42" s="159"/>
      <c r="VBX42" s="160"/>
      <c r="VCC42" s="150" t="s">
        <v>197</v>
      </c>
      <c r="VCD42" s="147"/>
      <c r="VCE42" s="159"/>
      <c r="VCF42" s="160"/>
      <c r="VCK42" s="150" t="s">
        <v>197</v>
      </c>
      <c r="VCL42" s="147"/>
      <c r="VCM42" s="159"/>
      <c r="VCN42" s="160"/>
      <c r="VCS42" s="150" t="s">
        <v>197</v>
      </c>
      <c r="VCT42" s="147"/>
      <c r="VCU42" s="159"/>
      <c r="VCV42" s="160"/>
      <c r="VDA42" s="150" t="s">
        <v>197</v>
      </c>
      <c r="VDB42" s="147"/>
      <c r="VDC42" s="159"/>
      <c r="VDD42" s="160"/>
      <c r="VDI42" s="150" t="s">
        <v>197</v>
      </c>
      <c r="VDJ42" s="147"/>
      <c r="VDK42" s="159"/>
      <c r="VDL42" s="160"/>
      <c r="VDQ42" s="150" t="s">
        <v>197</v>
      </c>
      <c r="VDR42" s="147"/>
      <c r="VDS42" s="159"/>
      <c r="VDT42" s="160"/>
      <c r="VDY42" s="150" t="s">
        <v>197</v>
      </c>
      <c r="VDZ42" s="147"/>
      <c r="VEA42" s="159"/>
      <c r="VEB42" s="160"/>
      <c r="VEG42" s="150" t="s">
        <v>197</v>
      </c>
      <c r="VEH42" s="147"/>
      <c r="VEI42" s="159"/>
      <c r="VEJ42" s="160"/>
      <c r="VEO42" s="150" t="s">
        <v>197</v>
      </c>
      <c r="VEP42" s="147"/>
      <c r="VEQ42" s="159"/>
      <c r="VER42" s="160"/>
      <c r="VEW42" s="150" t="s">
        <v>197</v>
      </c>
      <c r="VEX42" s="147"/>
      <c r="VEY42" s="159"/>
      <c r="VEZ42" s="160"/>
      <c r="VFE42" s="150" t="s">
        <v>197</v>
      </c>
      <c r="VFF42" s="147"/>
      <c r="VFG42" s="159"/>
      <c r="VFH42" s="160"/>
      <c r="VFM42" s="150" t="s">
        <v>197</v>
      </c>
      <c r="VFN42" s="147"/>
      <c r="VFO42" s="159"/>
      <c r="VFP42" s="160"/>
      <c r="VFU42" s="150" t="s">
        <v>197</v>
      </c>
      <c r="VFV42" s="147"/>
      <c r="VFW42" s="159"/>
      <c r="VFX42" s="160"/>
      <c r="VGC42" s="150" t="s">
        <v>197</v>
      </c>
      <c r="VGD42" s="147"/>
      <c r="VGE42" s="159"/>
      <c r="VGF42" s="160"/>
      <c r="VGK42" s="150" t="s">
        <v>197</v>
      </c>
      <c r="VGL42" s="147"/>
      <c r="VGM42" s="159"/>
      <c r="VGN42" s="160"/>
      <c r="VGS42" s="150" t="s">
        <v>197</v>
      </c>
      <c r="VGT42" s="147"/>
      <c r="VGU42" s="159"/>
      <c r="VGV42" s="160"/>
      <c r="VHA42" s="150" t="s">
        <v>197</v>
      </c>
      <c r="VHB42" s="147"/>
      <c r="VHC42" s="159"/>
      <c r="VHD42" s="160"/>
      <c r="VHI42" s="150" t="s">
        <v>197</v>
      </c>
      <c r="VHJ42" s="147"/>
      <c r="VHK42" s="159"/>
      <c r="VHL42" s="160"/>
      <c r="VHQ42" s="150" t="s">
        <v>197</v>
      </c>
      <c r="VHR42" s="147"/>
      <c r="VHS42" s="159"/>
      <c r="VHT42" s="160"/>
      <c r="VHY42" s="150" t="s">
        <v>197</v>
      </c>
      <c r="VHZ42" s="147"/>
      <c r="VIA42" s="159"/>
      <c r="VIB42" s="160"/>
      <c r="VIG42" s="150" t="s">
        <v>197</v>
      </c>
      <c r="VIH42" s="147"/>
      <c r="VII42" s="159"/>
      <c r="VIJ42" s="160"/>
      <c r="VIO42" s="150" t="s">
        <v>197</v>
      </c>
      <c r="VIP42" s="147"/>
      <c r="VIQ42" s="159"/>
      <c r="VIR42" s="160"/>
      <c r="VIW42" s="150" t="s">
        <v>197</v>
      </c>
      <c r="VIX42" s="147"/>
      <c r="VIY42" s="159"/>
      <c r="VIZ42" s="160"/>
      <c r="VJE42" s="150" t="s">
        <v>197</v>
      </c>
      <c r="VJF42" s="147"/>
      <c r="VJG42" s="159"/>
      <c r="VJH42" s="160"/>
      <c r="VJM42" s="150" t="s">
        <v>197</v>
      </c>
      <c r="VJN42" s="147"/>
      <c r="VJO42" s="159"/>
      <c r="VJP42" s="160"/>
      <c r="VJU42" s="150" t="s">
        <v>197</v>
      </c>
      <c r="VJV42" s="147"/>
      <c r="VJW42" s="159"/>
      <c r="VJX42" s="160"/>
      <c r="VKC42" s="150" t="s">
        <v>197</v>
      </c>
      <c r="VKD42" s="147"/>
      <c r="VKE42" s="159"/>
      <c r="VKF42" s="160"/>
      <c r="VKK42" s="150" t="s">
        <v>197</v>
      </c>
      <c r="VKL42" s="147"/>
      <c r="VKM42" s="159"/>
      <c r="VKN42" s="160"/>
      <c r="VKS42" s="150" t="s">
        <v>197</v>
      </c>
      <c r="VKT42" s="147"/>
      <c r="VKU42" s="159"/>
      <c r="VKV42" s="160"/>
      <c r="VLA42" s="150" t="s">
        <v>197</v>
      </c>
      <c r="VLB42" s="147"/>
      <c r="VLC42" s="159"/>
      <c r="VLD42" s="160"/>
      <c r="VLI42" s="150" t="s">
        <v>197</v>
      </c>
      <c r="VLJ42" s="147"/>
      <c r="VLK42" s="159"/>
      <c r="VLL42" s="160"/>
      <c r="VLQ42" s="150" t="s">
        <v>197</v>
      </c>
      <c r="VLR42" s="147"/>
      <c r="VLS42" s="159"/>
      <c r="VLT42" s="160"/>
      <c r="VLY42" s="150" t="s">
        <v>197</v>
      </c>
      <c r="VLZ42" s="147"/>
      <c r="VMA42" s="159"/>
      <c r="VMB42" s="160"/>
      <c r="VMG42" s="150" t="s">
        <v>197</v>
      </c>
      <c r="VMH42" s="147"/>
      <c r="VMI42" s="159"/>
      <c r="VMJ42" s="160"/>
      <c r="VMO42" s="150" t="s">
        <v>197</v>
      </c>
      <c r="VMP42" s="147"/>
      <c r="VMQ42" s="159"/>
      <c r="VMR42" s="160"/>
      <c r="VMW42" s="150" t="s">
        <v>197</v>
      </c>
      <c r="VMX42" s="147"/>
      <c r="VMY42" s="159"/>
      <c r="VMZ42" s="160"/>
      <c r="VNE42" s="150" t="s">
        <v>197</v>
      </c>
      <c r="VNF42" s="147"/>
      <c r="VNG42" s="159"/>
      <c r="VNH42" s="160"/>
      <c r="VNM42" s="150" t="s">
        <v>197</v>
      </c>
      <c r="VNN42" s="147"/>
      <c r="VNO42" s="159"/>
      <c r="VNP42" s="160"/>
      <c r="VNU42" s="150" t="s">
        <v>197</v>
      </c>
      <c r="VNV42" s="147"/>
      <c r="VNW42" s="159"/>
      <c r="VNX42" s="160"/>
      <c r="VOC42" s="150" t="s">
        <v>197</v>
      </c>
      <c r="VOD42" s="147"/>
      <c r="VOE42" s="159"/>
      <c r="VOF42" s="160"/>
      <c r="VOK42" s="150" t="s">
        <v>197</v>
      </c>
      <c r="VOL42" s="147"/>
      <c r="VOM42" s="159"/>
      <c r="VON42" s="160"/>
      <c r="VOS42" s="150" t="s">
        <v>197</v>
      </c>
      <c r="VOT42" s="147"/>
      <c r="VOU42" s="159"/>
      <c r="VOV42" s="160"/>
      <c r="VPA42" s="150" t="s">
        <v>197</v>
      </c>
      <c r="VPB42" s="147"/>
      <c r="VPC42" s="159"/>
      <c r="VPD42" s="160"/>
      <c r="VPI42" s="150" t="s">
        <v>197</v>
      </c>
      <c r="VPJ42" s="147"/>
      <c r="VPK42" s="159"/>
      <c r="VPL42" s="160"/>
      <c r="VPQ42" s="150" t="s">
        <v>197</v>
      </c>
      <c r="VPR42" s="147"/>
      <c r="VPS42" s="159"/>
      <c r="VPT42" s="160"/>
      <c r="VPY42" s="150" t="s">
        <v>197</v>
      </c>
      <c r="VPZ42" s="147"/>
      <c r="VQA42" s="159"/>
      <c r="VQB42" s="160"/>
      <c r="VQG42" s="150" t="s">
        <v>197</v>
      </c>
      <c r="VQH42" s="147"/>
      <c r="VQI42" s="159"/>
      <c r="VQJ42" s="160"/>
      <c r="VQO42" s="150" t="s">
        <v>197</v>
      </c>
      <c r="VQP42" s="147"/>
      <c r="VQQ42" s="159"/>
      <c r="VQR42" s="160"/>
      <c r="VQW42" s="150" t="s">
        <v>197</v>
      </c>
      <c r="VQX42" s="147"/>
      <c r="VQY42" s="159"/>
      <c r="VQZ42" s="160"/>
      <c r="VRE42" s="150" t="s">
        <v>197</v>
      </c>
      <c r="VRF42" s="147"/>
      <c r="VRG42" s="159"/>
      <c r="VRH42" s="160"/>
      <c r="VRM42" s="150" t="s">
        <v>197</v>
      </c>
      <c r="VRN42" s="147"/>
      <c r="VRO42" s="159"/>
      <c r="VRP42" s="160"/>
      <c r="VRU42" s="150" t="s">
        <v>197</v>
      </c>
      <c r="VRV42" s="147"/>
      <c r="VRW42" s="159"/>
      <c r="VRX42" s="160"/>
      <c r="VSC42" s="150" t="s">
        <v>197</v>
      </c>
      <c r="VSD42" s="147"/>
      <c r="VSE42" s="159"/>
      <c r="VSF42" s="160"/>
      <c r="VSK42" s="150" t="s">
        <v>197</v>
      </c>
      <c r="VSL42" s="147"/>
      <c r="VSM42" s="159"/>
      <c r="VSN42" s="160"/>
      <c r="VSS42" s="150" t="s">
        <v>197</v>
      </c>
      <c r="VST42" s="147"/>
      <c r="VSU42" s="159"/>
      <c r="VSV42" s="160"/>
      <c r="VTA42" s="150" t="s">
        <v>197</v>
      </c>
      <c r="VTB42" s="147"/>
      <c r="VTC42" s="159"/>
      <c r="VTD42" s="160"/>
      <c r="VTI42" s="150" t="s">
        <v>197</v>
      </c>
      <c r="VTJ42" s="147"/>
      <c r="VTK42" s="159"/>
      <c r="VTL42" s="160"/>
      <c r="VTQ42" s="150" t="s">
        <v>197</v>
      </c>
      <c r="VTR42" s="147"/>
      <c r="VTS42" s="159"/>
      <c r="VTT42" s="160"/>
      <c r="VTY42" s="150" t="s">
        <v>197</v>
      </c>
      <c r="VTZ42" s="147"/>
      <c r="VUA42" s="159"/>
      <c r="VUB42" s="160"/>
      <c r="VUG42" s="150" t="s">
        <v>197</v>
      </c>
      <c r="VUH42" s="147"/>
      <c r="VUI42" s="159"/>
      <c r="VUJ42" s="160"/>
      <c r="VUO42" s="150" t="s">
        <v>197</v>
      </c>
      <c r="VUP42" s="147"/>
      <c r="VUQ42" s="159"/>
      <c r="VUR42" s="160"/>
      <c r="VUW42" s="150" t="s">
        <v>197</v>
      </c>
      <c r="VUX42" s="147"/>
      <c r="VUY42" s="159"/>
      <c r="VUZ42" s="160"/>
      <c r="VVE42" s="150" t="s">
        <v>197</v>
      </c>
      <c r="VVF42" s="147"/>
      <c r="VVG42" s="159"/>
      <c r="VVH42" s="160"/>
      <c r="VVM42" s="150" t="s">
        <v>197</v>
      </c>
      <c r="VVN42" s="147"/>
      <c r="VVO42" s="159"/>
      <c r="VVP42" s="160"/>
      <c r="VVU42" s="150" t="s">
        <v>197</v>
      </c>
      <c r="VVV42" s="147"/>
      <c r="VVW42" s="159"/>
      <c r="VVX42" s="160"/>
      <c r="VWC42" s="150" t="s">
        <v>197</v>
      </c>
      <c r="VWD42" s="147"/>
      <c r="VWE42" s="159"/>
      <c r="VWF42" s="160"/>
      <c r="VWK42" s="150" t="s">
        <v>197</v>
      </c>
      <c r="VWL42" s="147"/>
      <c r="VWM42" s="159"/>
      <c r="VWN42" s="160"/>
      <c r="VWS42" s="150" t="s">
        <v>197</v>
      </c>
      <c r="VWT42" s="147"/>
      <c r="VWU42" s="159"/>
      <c r="VWV42" s="160"/>
      <c r="VXA42" s="150" t="s">
        <v>197</v>
      </c>
      <c r="VXB42" s="147"/>
      <c r="VXC42" s="159"/>
      <c r="VXD42" s="160"/>
      <c r="VXI42" s="150" t="s">
        <v>197</v>
      </c>
      <c r="VXJ42" s="147"/>
      <c r="VXK42" s="159"/>
      <c r="VXL42" s="160"/>
      <c r="VXQ42" s="150" t="s">
        <v>197</v>
      </c>
      <c r="VXR42" s="147"/>
      <c r="VXS42" s="159"/>
      <c r="VXT42" s="160"/>
      <c r="VXY42" s="150" t="s">
        <v>197</v>
      </c>
      <c r="VXZ42" s="147"/>
      <c r="VYA42" s="159"/>
      <c r="VYB42" s="160"/>
      <c r="VYG42" s="150" t="s">
        <v>197</v>
      </c>
      <c r="VYH42" s="147"/>
      <c r="VYI42" s="159"/>
      <c r="VYJ42" s="160"/>
      <c r="VYO42" s="150" t="s">
        <v>197</v>
      </c>
      <c r="VYP42" s="147"/>
      <c r="VYQ42" s="159"/>
      <c r="VYR42" s="160"/>
      <c r="VYW42" s="150" t="s">
        <v>197</v>
      </c>
      <c r="VYX42" s="147"/>
      <c r="VYY42" s="159"/>
      <c r="VYZ42" s="160"/>
      <c r="VZE42" s="150" t="s">
        <v>197</v>
      </c>
      <c r="VZF42" s="147"/>
      <c r="VZG42" s="159"/>
      <c r="VZH42" s="160"/>
      <c r="VZM42" s="150" t="s">
        <v>197</v>
      </c>
      <c r="VZN42" s="147"/>
      <c r="VZO42" s="159"/>
      <c r="VZP42" s="160"/>
      <c r="VZU42" s="150" t="s">
        <v>197</v>
      </c>
      <c r="VZV42" s="147"/>
      <c r="VZW42" s="159"/>
      <c r="VZX42" s="160"/>
      <c r="WAC42" s="150" t="s">
        <v>197</v>
      </c>
      <c r="WAD42" s="147"/>
      <c r="WAE42" s="159"/>
      <c r="WAF42" s="160"/>
      <c r="WAK42" s="150" t="s">
        <v>197</v>
      </c>
      <c r="WAL42" s="147"/>
      <c r="WAM42" s="159"/>
      <c r="WAN42" s="160"/>
      <c r="WAS42" s="150" t="s">
        <v>197</v>
      </c>
      <c r="WAT42" s="147"/>
      <c r="WAU42" s="159"/>
      <c r="WAV42" s="160"/>
      <c r="WBA42" s="150" t="s">
        <v>197</v>
      </c>
      <c r="WBB42" s="147"/>
      <c r="WBC42" s="159"/>
      <c r="WBD42" s="160"/>
      <c r="WBI42" s="150" t="s">
        <v>197</v>
      </c>
      <c r="WBJ42" s="147"/>
      <c r="WBK42" s="159"/>
      <c r="WBL42" s="160"/>
      <c r="WBQ42" s="150" t="s">
        <v>197</v>
      </c>
      <c r="WBR42" s="147"/>
      <c r="WBS42" s="159"/>
      <c r="WBT42" s="160"/>
      <c r="WBY42" s="150" t="s">
        <v>197</v>
      </c>
      <c r="WBZ42" s="147"/>
      <c r="WCA42" s="159"/>
      <c r="WCB42" s="160"/>
      <c r="WCG42" s="150" t="s">
        <v>197</v>
      </c>
      <c r="WCH42" s="147"/>
      <c r="WCI42" s="159"/>
      <c r="WCJ42" s="160"/>
      <c r="WCO42" s="150" t="s">
        <v>197</v>
      </c>
      <c r="WCP42" s="147"/>
      <c r="WCQ42" s="159"/>
      <c r="WCR42" s="160"/>
      <c r="WCW42" s="150" t="s">
        <v>197</v>
      </c>
      <c r="WCX42" s="147"/>
      <c r="WCY42" s="159"/>
      <c r="WCZ42" s="160"/>
      <c r="WDE42" s="150" t="s">
        <v>197</v>
      </c>
      <c r="WDF42" s="147"/>
      <c r="WDG42" s="159"/>
      <c r="WDH42" s="160"/>
      <c r="WDM42" s="150" t="s">
        <v>197</v>
      </c>
      <c r="WDN42" s="147"/>
      <c r="WDO42" s="159"/>
      <c r="WDP42" s="160"/>
      <c r="WDU42" s="150" t="s">
        <v>197</v>
      </c>
      <c r="WDV42" s="147"/>
      <c r="WDW42" s="159"/>
      <c r="WDX42" s="160"/>
      <c r="WEC42" s="150" t="s">
        <v>197</v>
      </c>
      <c r="WED42" s="147"/>
      <c r="WEE42" s="159"/>
      <c r="WEF42" s="160"/>
      <c r="WEK42" s="150" t="s">
        <v>197</v>
      </c>
      <c r="WEL42" s="147"/>
      <c r="WEM42" s="159"/>
      <c r="WEN42" s="160"/>
      <c r="WES42" s="150" t="s">
        <v>197</v>
      </c>
      <c r="WET42" s="147"/>
      <c r="WEU42" s="159"/>
      <c r="WEV42" s="160"/>
      <c r="WFA42" s="150" t="s">
        <v>197</v>
      </c>
      <c r="WFB42" s="147"/>
      <c r="WFC42" s="159"/>
      <c r="WFD42" s="160"/>
      <c r="WFI42" s="150" t="s">
        <v>197</v>
      </c>
      <c r="WFJ42" s="147"/>
      <c r="WFK42" s="159"/>
      <c r="WFL42" s="160"/>
      <c r="WFQ42" s="150" t="s">
        <v>197</v>
      </c>
      <c r="WFR42" s="147"/>
      <c r="WFS42" s="159"/>
      <c r="WFT42" s="160"/>
      <c r="WFY42" s="150" t="s">
        <v>197</v>
      </c>
      <c r="WFZ42" s="147"/>
      <c r="WGA42" s="159"/>
      <c r="WGB42" s="160"/>
      <c r="WGG42" s="150" t="s">
        <v>197</v>
      </c>
      <c r="WGH42" s="147"/>
      <c r="WGI42" s="159"/>
      <c r="WGJ42" s="160"/>
      <c r="WGO42" s="150" t="s">
        <v>197</v>
      </c>
      <c r="WGP42" s="147"/>
      <c r="WGQ42" s="159"/>
      <c r="WGR42" s="160"/>
      <c r="WGW42" s="150" t="s">
        <v>197</v>
      </c>
      <c r="WGX42" s="147"/>
      <c r="WGY42" s="159"/>
      <c r="WGZ42" s="160"/>
      <c r="WHE42" s="150" t="s">
        <v>197</v>
      </c>
      <c r="WHF42" s="147"/>
      <c r="WHG42" s="159"/>
      <c r="WHH42" s="160"/>
      <c r="WHM42" s="150" t="s">
        <v>197</v>
      </c>
      <c r="WHN42" s="147"/>
      <c r="WHO42" s="159"/>
      <c r="WHP42" s="160"/>
      <c r="WHU42" s="150" t="s">
        <v>197</v>
      </c>
      <c r="WHV42" s="147"/>
      <c r="WHW42" s="159"/>
      <c r="WHX42" s="160"/>
      <c r="WIC42" s="150" t="s">
        <v>197</v>
      </c>
      <c r="WID42" s="147"/>
      <c r="WIE42" s="159"/>
      <c r="WIF42" s="160"/>
      <c r="WIK42" s="150" t="s">
        <v>197</v>
      </c>
      <c r="WIL42" s="147"/>
      <c r="WIM42" s="159"/>
      <c r="WIN42" s="160"/>
      <c r="WIS42" s="150" t="s">
        <v>197</v>
      </c>
      <c r="WIT42" s="147"/>
      <c r="WIU42" s="159"/>
      <c r="WIV42" s="160"/>
      <c r="WJA42" s="150" t="s">
        <v>197</v>
      </c>
      <c r="WJB42" s="147"/>
      <c r="WJC42" s="159"/>
      <c r="WJD42" s="160"/>
      <c r="WJI42" s="150" t="s">
        <v>197</v>
      </c>
      <c r="WJJ42" s="147"/>
      <c r="WJK42" s="159"/>
      <c r="WJL42" s="160"/>
      <c r="WJQ42" s="150" t="s">
        <v>197</v>
      </c>
      <c r="WJR42" s="147"/>
      <c r="WJS42" s="159"/>
      <c r="WJT42" s="160"/>
      <c r="WJY42" s="150" t="s">
        <v>197</v>
      </c>
      <c r="WJZ42" s="147"/>
      <c r="WKA42" s="159"/>
      <c r="WKB42" s="160"/>
      <c r="WKG42" s="150" t="s">
        <v>197</v>
      </c>
      <c r="WKH42" s="147"/>
      <c r="WKI42" s="159"/>
      <c r="WKJ42" s="160"/>
      <c r="WKO42" s="150" t="s">
        <v>197</v>
      </c>
      <c r="WKP42" s="147"/>
      <c r="WKQ42" s="159"/>
      <c r="WKR42" s="160"/>
      <c r="WKW42" s="150" t="s">
        <v>197</v>
      </c>
      <c r="WKX42" s="147"/>
      <c r="WKY42" s="159"/>
      <c r="WKZ42" s="160"/>
      <c r="WLE42" s="150" t="s">
        <v>197</v>
      </c>
      <c r="WLF42" s="147"/>
      <c r="WLG42" s="159"/>
      <c r="WLH42" s="160"/>
      <c r="WLM42" s="150" t="s">
        <v>197</v>
      </c>
      <c r="WLN42" s="147"/>
      <c r="WLO42" s="159"/>
      <c r="WLP42" s="160"/>
      <c r="WLU42" s="150" t="s">
        <v>197</v>
      </c>
      <c r="WLV42" s="147"/>
      <c r="WLW42" s="159"/>
      <c r="WLX42" s="160"/>
      <c r="WMC42" s="150" t="s">
        <v>197</v>
      </c>
      <c r="WMD42" s="147"/>
      <c r="WME42" s="159"/>
      <c r="WMF42" s="160"/>
      <c r="WMK42" s="150" t="s">
        <v>197</v>
      </c>
      <c r="WML42" s="147"/>
      <c r="WMM42" s="159"/>
      <c r="WMN42" s="160"/>
      <c r="WMS42" s="150" t="s">
        <v>197</v>
      </c>
      <c r="WMT42" s="147"/>
      <c r="WMU42" s="159"/>
      <c r="WMV42" s="160"/>
      <c r="WNA42" s="150" t="s">
        <v>197</v>
      </c>
      <c r="WNB42" s="147"/>
      <c r="WNC42" s="159"/>
      <c r="WND42" s="160"/>
      <c r="WNI42" s="150" t="s">
        <v>197</v>
      </c>
      <c r="WNJ42" s="147"/>
      <c r="WNK42" s="159"/>
      <c r="WNL42" s="160"/>
      <c r="WNQ42" s="150" t="s">
        <v>197</v>
      </c>
      <c r="WNR42" s="147"/>
      <c r="WNS42" s="159"/>
      <c r="WNT42" s="160"/>
      <c r="WNY42" s="150" t="s">
        <v>197</v>
      </c>
      <c r="WNZ42" s="147"/>
      <c r="WOA42" s="159"/>
      <c r="WOB42" s="160"/>
      <c r="WOG42" s="150" t="s">
        <v>197</v>
      </c>
      <c r="WOH42" s="147"/>
      <c r="WOI42" s="159"/>
      <c r="WOJ42" s="160"/>
      <c r="WOO42" s="150" t="s">
        <v>197</v>
      </c>
      <c r="WOP42" s="147"/>
      <c r="WOQ42" s="159"/>
      <c r="WOR42" s="160"/>
      <c r="WOW42" s="150" t="s">
        <v>197</v>
      </c>
      <c r="WOX42" s="147"/>
      <c r="WOY42" s="159"/>
      <c r="WOZ42" s="160"/>
      <c r="WPE42" s="150" t="s">
        <v>197</v>
      </c>
      <c r="WPF42" s="147"/>
      <c r="WPG42" s="159"/>
      <c r="WPH42" s="160"/>
      <c r="WPM42" s="150" t="s">
        <v>197</v>
      </c>
      <c r="WPN42" s="147"/>
      <c r="WPO42" s="159"/>
      <c r="WPP42" s="160"/>
      <c r="WPU42" s="150" t="s">
        <v>197</v>
      </c>
      <c r="WPV42" s="147"/>
      <c r="WPW42" s="159"/>
      <c r="WPX42" s="160"/>
      <c r="WQC42" s="150" t="s">
        <v>197</v>
      </c>
      <c r="WQD42" s="147"/>
      <c r="WQE42" s="159"/>
      <c r="WQF42" s="160"/>
      <c r="WQK42" s="150" t="s">
        <v>197</v>
      </c>
      <c r="WQL42" s="147"/>
      <c r="WQM42" s="159"/>
      <c r="WQN42" s="160"/>
      <c r="WQS42" s="150" t="s">
        <v>197</v>
      </c>
      <c r="WQT42" s="147"/>
      <c r="WQU42" s="159"/>
      <c r="WQV42" s="160"/>
      <c r="WRA42" s="150" t="s">
        <v>197</v>
      </c>
      <c r="WRB42" s="147"/>
      <c r="WRC42" s="159"/>
      <c r="WRD42" s="160"/>
      <c r="WRI42" s="150" t="s">
        <v>197</v>
      </c>
      <c r="WRJ42" s="147"/>
      <c r="WRK42" s="159"/>
      <c r="WRL42" s="160"/>
      <c r="WRQ42" s="150" t="s">
        <v>197</v>
      </c>
      <c r="WRR42" s="147"/>
      <c r="WRS42" s="159"/>
      <c r="WRT42" s="160"/>
      <c r="WRY42" s="150" t="s">
        <v>197</v>
      </c>
      <c r="WRZ42" s="147"/>
      <c r="WSA42" s="159"/>
      <c r="WSB42" s="160"/>
      <c r="WSG42" s="150" t="s">
        <v>197</v>
      </c>
      <c r="WSH42" s="147"/>
      <c r="WSI42" s="159"/>
      <c r="WSJ42" s="160"/>
      <c r="WSO42" s="150" t="s">
        <v>197</v>
      </c>
      <c r="WSP42" s="147"/>
      <c r="WSQ42" s="159"/>
      <c r="WSR42" s="160"/>
      <c r="WSW42" s="150" t="s">
        <v>197</v>
      </c>
      <c r="WSX42" s="147"/>
      <c r="WSY42" s="159"/>
      <c r="WSZ42" s="160"/>
      <c r="WTE42" s="150" t="s">
        <v>197</v>
      </c>
      <c r="WTF42" s="147"/>
      <c r="WTG42" s="159"/>
      <c r="WTH42" s="160"/>
      <c r="WTM42" s="150" t="s">
        <v>197</v>
      </c>
      <c r="WTN42" s="147"/>
      <c r="WTO42" s="159"/>
      <c r="WTP42" s="160"/>
      <c r="WTU42" s="150" t="s">
        <v>197</v>
      </c>
      <c r="WTV42" s="147"/>
      <c r="WTW42" s="159"/>
      <c r="WTX42" s="160"/>
      <c r="WUC42" s="150" t="s">
        <v>197</v>
      </c>
      <c r="WUD42" s="147"/>
      <c r="WUE42" s="159"/>
      <c r="WUF42" s="160"/>
      <c r="WUK42" s="150" t="s">
        <v>197</v>
      </c>
      <c r="WUL42" s="147"/>
      <c r="WUM42" s="159"/>
      <c r="WUN42" s="160"/>
      <c r="WUS42" s="150" t="s">
        <v>197</v>
      </c>
      <c r="WUT42" s="147"/>
      <c r="WUU42" s="159"/>
      <c r="WUV42" s="160"/>
      <c r="WVA42" s="150" t="s">
        <v>197</v>
      </c>
      <c r="WVB42" s="147"/>
      <c r="WVC42" s="159"/>
      <c r="WVD42" s="160"/>
      <c r="WVI42" s="150" t="s">
        <v>197</v>
      </c>
      <c r="WVJ42" s="147"/>
      <c r="WVK42" s="159"/>
      <c r="WVL42" s="160"/>
      <c r="WVQ42" s="150" t="s">
        <v>197</v>
      </c>
      <c r="WVR42" s="147"/>
      <c r="WVS42" s="159"/>
      <c r="WVT42" s="160"/>
      <c r="WVY42" s="150" t="s">
        <v>197</v>
      </c>
      <c r="WVZ42" s="147"/>
      <c r="WWA42" s="159"/>
      <c r="WWB42" s="160"/>
      <c r="WWG42" s="150" t="s">
        <v>197</v>
      </c>
      <c r="WWH42" s="147"/>
      <c r="WWI42" s="159"/>
      <c r="WWJ42" s="160"/>
      <c r="WWO42" s="150" t="s">
        <v>197</v>
      </c>
      <c r="WWP42" s="147"/>
      <c r="WWQ42" s="159"/>
      <c r="WWR42" s="160"/>
      <c r="WWW42" s="150" t="s">
        <v>197</v>
      </c>
      <c r="WWX42" s="147"/>
      <c r="WWY42" s="159"/>
      <c r="WWZ42" s="160"/>
      <c r="WXE42" s="150" t="s">
        <v>197</v>
      </c>
      <c r="WXF42" s="147"/>
      <c r="WXG42" s="159"/>
      <c r="WXH42" s="160"/>
      <c r="WXM42" s="150" t="s">
        <v>197</v>
      </c>
      <c r="WXN42" s="147"/>
      <c r="WXO42" s="159"/>
      <c r="WXP42" s="160"/>
      <c r="WXU42" s="150" t="s">
        <v>197</v>
      </c>
      <c r="WXV42" s="147"/>
      <c r="WXW42" s="159"/>
      <c r="WXX42" s="160"/>
      <c r="WYC42" s="150" t="s">
        <v>197</v>
      </c>
      <c r="WYD42" s="147"/>
      <c r="WYE42" s="159"/>
      <c r="WYF42" s="160"/>
      <c r="WYK42" s="150" t="s">
        <v>197</v>
      </c>
      <c r="WYL42" s="147"/>
      <c r="WYM42" s="159"/>
      <c r="WYN42" s="160"/>
      <c r="WYS42" s="150" t="s">
        <v>197</v>
      </c>
      <c r="WYT42" s="147"/>
      <c r="WYU42" s="159"/>
      <c r="WYV42" s="160"/>
      <c r="WZA42" s="150" t="s">
        <v>197</v>
      </c>
      <c r="WZB42" s="147"/>
      <c r="WZC42" s="159"/>
      <c r="WZD42" s="160"/>
      <c r="WZI42" s="150" t="s">
        <v>197</v>
      </c>
      <c r="WZJ42" s="147"/>
      <c r="WZK42" s="159"/>
      <c r="WZL42" s="160"/>
      <c r="WZQ42" s="150" t="s">
        <v>197</v>
      </c>
      <c r="WZR42" s="147"/>
      <c r="WZS42" s="159"/>
      <c r="WZT42" s="160"/>
      <c r="WZY42" s="150" t="s">
        <v>197</v>
      </c>
      <c r="WZZ42" s="147"/>
      <c r="XAA42" s="159"/>
      <c r="XAB42" s="160"/>
      <c r="XAG42" s="150" t="s">
        <v>197</v>
      </c>
      <c r="XAH42" s="147"/>
      <c r="XAI42" s="159"/>
      <c r="XAJ42" s="160"/>
      <c r="XAO42" s="150" t="s">
        <v>197</v>
      </c>
      <c r="XAP42" s="147"/>
      <c r="XAQ42" s="159"/>
      <c r="XAR42" s="160"/>
      <c r="XAW42" s="150" t="s">
        <v>197</v>
      </c>
      <c r="XAX42" s="147"/>
      <c r="XAY42" s="159"/>
      <c r="XAZ42" s="160"/>
      <c r="XBE42" s="150" t="s">
        <v>197</v>
      </c>
      <c r="XBF42" s="147"/>
      <c r="XBG42" s="159"/>
      <c r="XBH42" s="160"/>
      <c r="XBM42" s="150" t="s">
        <v>197</v>
      </c>
      <c r="XBN42" s="147"/>
      <c r="XBO42" s="159"/>
      <c r="XBP42" s="160"/>
      <c r="XBU42" s="150" t="s">
        <v>197</v>
      </c>
      <c r="XBV42" s="147"/>
      <c r="XBW42" s="159"/>
      <c r="XBX42" s="160"/>
      <c r="XCC42" s="150" t="s">
        <v>197</v>
      </c>
      <c r="XCD42" s="147"/>
      <c r="XCE42" s="159"/>
      <c r="XCF42" s="160"/>
      <c r="XCK42" s="150" t="s">
        <v>197</v>
      </c>
      <c r="XCL42" s="147"/>
      <c r="XCM42" s="159"/>
      <c r="XCN42" s="160"/>
      <c r="XCS42" s="150" t="s">
        <v>197</v>
      </c>
      <c r="XCT42" s="147"/>
      <c r="XCU42" s="159"/>
      <c r="XCV42" s="160"/>
      <c r="XDA42" s="150" t="s">
        <v>197</v>
      </c>
      <c r="XDB42" s="147"/>
      <c r="XDC42" s="159"/>
      <c r="XDD42" s="160"/>
      <c r="XDI42" s="150" t="s">
        <v>197</v>
      </c>
      <c r="XDJ42" s="147"/>
      <c r="XDK42" s="159"/>
      <c r="XDL42" s="160"/>
      <c r="XDQ42" s="150" t="s">
        <v>197</v>
      </c>
      <c r="XDR42" s="147"/>
      <c r="XDS42" s="159"/>
      <c r="XDT42" s="160"/>
      <c r="XDY42" s="150" t="s">
        <v>197</v>
      </c>
      <c r="XDZ42" s="147"/>
      <c r="XEA42" s="159"/>
      <c r="XEB42" s="160"/>
      <c r="XEG42" s="150" t="s">
        <v>197</v>
      </c>
      <c r="XEH42" s="147"/>
      <c r="XEI42" s="159"/>
      <c r="XEJ42" s="160"/>
      <c r="XEO42" s="150" t="s">
        <v>197</v>
      </c>
      <c r="XEP42" s="147"/>
      <c r="XEQ42" s="159"/>
      <c r="XER42" s="160"/>
      <c r="XEW42" s="150" t="s">
        <v>197</v>
      </c>
      <c r="XEX42" s="147"/>
      <c r="XEY42" s="159"/>
      <c r="XEZ42" s="160"/>
    </row>
    <row r="43" spans="1:1020 1025:2044 2049:3068 3073:4092 4097:5116 5121:6140 6145:7164 7169:8188 8193:9212 9217:10236 10241:11260 11265:12284 12289:13308 13313:14332 14337:15356 15361:16380" s="153" customFormat="1">
      <c r="A43" s="150" t="s">
        <v>198</v>
      </c>
      <c r="B43" s="147"/>
      <c r="C43" s="159"/>
      <c r="D43" s="160"/>
      <c r="I43" s="150"/>
      <c r="J43" s="147"/>
      <c r="K43" s="159"/>
      <c r="L43" s="160"/>
      <c r="Q43" s="150" t="s">
        <v>198</v>
      </c>
      <c r="R43" s="147"/>
      <c r="S43" s="159"/>
      <c r="T43" s="160"/>
      <c r="Y43" s="150" t="s">
        <v>198</v>
      </c>
      <c r="Z43" s="147"/>
      <c r="AA43" s="159"/>
      <c r="AB43" s="160"/>
      <c r="AG43" s="150" t="s">
        <v>198</v>
      </c>
      <c r="AH43" s="147"/>
      <c r="AI43" s="159"/>
      <c r="AJ43" s="160"/>
      <c r="AO43" s="150" t="s">
        <v>198</v>
      </c>
      <c r="AP43" s="147"/>
      <c r="AQ43" s="159"/>
      <c r="AR43" s="160"/>
      <c r="AW43" s="150" t="s">
        <v>198</v>
      </c>
      <c r="AX43" s="147"/>
      <c r="AY43" s="159"/>
      <c r="AZ43" s="160"/>
      <c r="BE43" s="150" t="s">
        <v>198</v>
      </c>
      <c r="BF43" s="147"/>
      <c r="BG43" s="159"/>
      <c r="BH43" s="160"/>
      <c r="BM43" s="150" t="s">
        <v>198</v>
      </c>
      <c r="BN43" s="147"/>
      <c r="BO43" s="159"/>
      <c r="BP43" s="160"/>
      <c r="BU43" s="150" t="s">
        <v>198</v>
      </c>
      <c r="BV43" s="147"/>
      <c r="BW43" s="159"/>
      <c r="BX43" s="160"/>
      <c r="CC43" s="150" t="s">
        <v>198</v>
      </c>
      <c r="CD43" s="147"/>
      <c r="CE43" s="159"/>
      <c r="CF43" s="160"/>
      <c r="CK43" s="150" t="s">
        <v>198</v>
      </c>
      <c r="CL43" s="147"/>
      <c r="CM43" s="159"/>
      <c r="CN43" s="160"/>
      <c r="CS43" s="150" t="s">
        <v>198</v>
      </c>
      <c r="CT43" s="147"/>
      <c r="CU43" s="159"/>
      <c r="CV43" s="160"/>
      <c r="DA43" s="150" t="s">
        <v>198</v>
      </c>
      <c r="DB43" s="147"/>
      <c r="DC43" s="159"/>
      <c r="DD43" s="160"/>
      <c r="DI43" s="150" t="s">
        <v>198</v>
      </c>
      <c r="DJ43" s="147"/>
      <c r="DK43" s="159"/>
      <c r="DL43" s="160"/>
      <c r="DQ43" s="150" t="s">
        <v>198</v>
      </c>
      <c r="DR43" s="147"/>
      <c r="DS43" s="159"/>
      <c r="DT43" s="160"/>
      <c r="DY43" s="150" t="s">
        <v>198</v>
      </c>
      <c r="DZ43" s="147"/>
      <c r="EA43" s="159"/>
      <c r="EB43" s="160"/>
      <c r="EG43" s="150" t="s">
        <v>198</v>
      </c>
      <c r="EH43" s="147"/>
      <c r="EI43" s="159"/>
      <c r="EJ43" s="160"/>
      <c r="EO43" s="150" t="s">
        <v>198</v>
      </c>
      <c r="EP43" s="147"/>
      <c r="EQ43" s="159"/>
      <c r="ER43" s="160"/>
      <c r="EW43" s="150" t="s">
        <v>198</v>
      </c>
      <c r="EX43" s="147"/>
      <c r="EY43" s="159"/>
      <c r="EZ43" s="160"/>
      <c r="FE43" s="150" t="s">
        <v>198</v>
      </c>
      <c r="FF43" s="147"/>
      <c r="FG43" s="159"/>
      <c r="FH43" s="160"/>
      <c r="FM43" s="150" t="s">
        <v>198</v>
      </c>
      <c r="FN43" s="147"/>
      <c r="FO43" s="159"/>
      <c r="FP43" s="160"/>
      <c r="FU43" s="150" t="s">
        <v>198</v>
      </c>
      <c r="FV43" s="147"/>
      <c r="FW43" s="159"/>
      <c r="FX43" s="160"/>
      <c r="GC43" s="150" t="s">
        <v>198</v>
      </c>
      <c r="GD43" s="147"/>
      <c r="GE43" s="159"/>
      <c r="GF43" s="160"/>
      <c r="GK43" s="150" t="s">
        <v>198</v>
      </c>
      <c r="GL43" s="147"/>
      <c r="GM43" s="159"/>
      <c r="GN43" s="160"/>
      <c r="GS43" s="150" t="s">
        <v>198</v>
      </c>
      <c r="GT43" s="147"/>
      <c r="GU43" s="159"/>
      <c r="GV43" s="160"/>
      <c r="HA43" s="150" t="s">
        <v>198</v>
      </c>
      <c r="HB43" s="147"/>
      <c r="HC43" s="159"/>
      <c r="HD43" s="160"/>
      <c r="HI43" s="150" t="s">
        <v>198</v>
      </c>
      <c r="HJ43" s="147"/>
      <c r="HK43" s="159"/>
      <c r="HL43" s="160"/>
      <c r="HQ43" s="150" t="s">
        <v>198</v>
      </c>
      <c r="HR43" s="147"/>
      <c r="HS43" s="159"/>
      <c r="HT43" s="160"/>
      <c r="HY43" s="150" t="s">
        <v>198</v>
      </c>
      <c r="HZ43" s="147"/>
      <c r="IA43" s="159"/>
      <c r="IB43" s="160"/>
      <c r="IG43" s="150" t="s">
        <v>198</v>
      </c>
      <c r="IH43" s="147"/>
      <c r="II43" s="159"/>
      <c r="IJ43" s="160"/>
      <c r="IO43" s="150" t="s">
        <v>198</v>
      </c>
      <c r="IP43" s="147"/>
      <c r="IQ43" s="159"/>
      <c r="IR43" s="160"/>
      <c r="IW43" s="150" t="s">
        <v>198</v>
      </c>
      <c r="IX43" s="147"/>
      <c r="IY43" s="159"/>
      <c r="IZ43" s="160"/>
      <c r="JE43" s="150" t="s">
        <v>198</v>
      </c>
      <c r="JF43" s="147"/>
      <c r="JG43" s="159"/>
      <c r="JH43" s="160"/>
      <c r="JM43" s="150" t="s">
        <v>198</v>
      </c>
      <c r="JN43" s="147"/>
      <c r="JO43" s="159"/>
      <c r="JP43" s="160"/>
      <c r="JU43" s="150" t="s">
        <v>198</v>
      </c>
      <c r="JV43" s="147"/>
      <c r="JW43" s="159"/>
      <c r="JX43" s="160"/>
      <c r="KC43" s="150" t="s">
        <v>198</v>
      </c>
      <c r="KD43" s="147"/>
      <c r="KE43" s="159"/>
      <c r="KF43" s="160"/>
      <c r="KK43" s="150" t="s">
        <v>198</v>
      </c>
      <c r="KL43" s="147"/>
      <c r="KM43" s="159"/>
      <c r="KN43" s="160"/>
      <c r="KS43" s="150" t="s">
        <v>198</v>
      </c>
      <c r="KT43" s="147"/>
      <c r="KU43" s="159"/>
      <c r="KV43" s="160"/>
      <c r="LA43" s="150" t="s">
        <v>198</v>
      </c>
      <c r="LB43" s="147"/>
      <c r="LC43" s="159"/>
      <c r="LD43" s="160"/>
      <c r="LI43" s="150" t="s">
        <v>198</v>
      </c>
      <c r="LJ43" s="147"/>
      <c r="LK43" s="159"/>
      <c r="LL43" s="160"/>
      <c r="LQ43" s="150" t="s">
        <v>198</v>
      </c>
      <c r="LR43" s="147"/>
      <c r="LS43" s="159"/>
      <c r="LT43" s="160"/>
      <c r="LY43" s="150" t="s">
        <v>198</v>
      </c>
      <c r="LZ43" s="147"/>
      <c r="MA43" s="159"/>
      <c r="MB43" s="160"/>
      <c r="MG43" s="150" t="s">
        <v>198</v>
      </c>
      <c r="MH43" s="147"/>
      <c r="MI43" s="159"/>
      <c r="MJ43" s="160"/>
      <c r="MO43" s="150" t="s">
        <v>198</v>
      </c>
      <c r="MP43" s="147"/>
      <c r="MQ43" s="159"/>
      <c r="MR43" s="160"/>
      <c r="MW43" s="150" t="s">
        <v>198</v>
      </c>
      <c r="MX43" s="147"/>
      <c r="MY43" s="159"/>
      <c r="MZ43" s="160"/>
      <c r="NE43" s="150" t="s">
        <v>198</v>
      </c>
      <c r="NF43" s="147"/>
      <c r="NG43" s="159"/>
      <c r="NH43" s="160"/>
      <c r="NM43" s="150" t="s">
        <v>198</v>
      </c>
      <c r="NN43" s="147"/>
      <c r="NO43" s="159"/>
      <c r="NP43" s="160"/>
      <c r="NU43" s="150" t="s">
        <v>198</v>
      </c>
      <c r="NV43" s="147"/>
      <c r="NW43" s="159"/>
      <c r="NX43" s="160"/>
      <c r="OC43" s="150" t="s">
        <v>198</v>
      </c>
      <c r="OD43" s="147"/>
      <c r="OE43" s="159"/>
      <c r="OF43" s="160"/>
      <c r="OK43" s="150" t="s">
        <v>198</v>
      </c>
      <c r="OL43" s="147"/>
      <c r="OM43" s="159"/>
      <c r="ON43" s="160"/>
      <c r="OS43" s="150" t="s">
        <v>198</v>
      </c>
      <c r="OT43" s="147"/>
      <c r="OU43" s="159"/>
      <c r="OV43" s="160"/>
      <c r="PA43" s="150" t="s">
        <v>198</v>
      </c>
      <c r="PB43" s="147"/>
      <c r="PC43" s="159"/>
      <c r="PD43" s="160"/>
      <c r="PI43" s="150" t="s">
        <v>198</v>
      </c>
      <c r="PJ43" s="147"/>
      <c r="PK43" s="159"/>
      <c r="PL43" s="160"/>
      <c r="PQ43" s="150" t="s">
        <v>198</v>
      </c>
      <c r="PR43" s="147"/>
      <c r="PS43" s="159"/>
      <c r="PT43" s="160"/>
      <c r="PY43" s="150" t="s">
        <v>198</v>
      </c>
      <c r="PZ43" s="147"/>
      <c r="QA43" s="159"/>
      <c r="QB43" s="160"/>
      <c r="QG43" s="150" t="s">
        <v>198</v>
      </c>
      <c r="QH43" s="147"/>
      <c r="QI43" s="159"/>
      <c r="QJ43" s="160"/>
      <c r="QO43" s="150" t="s">
        <v>198</v>
      </c>
      <c r="QP43" s="147"/>
      <c r="QQ43" s="159"/>
      <c r="QR43" s="160"/>
      <c r="QW43" s="150" t="s">
        <v>198</v>
      </c>
      <c r="QX43" s="147"/>
      <c r="QY43" s="159"/>
      <c r="QZ43" s="160"/>
      <c r="RE43" s="150" t="s">
        <v>198</v>
      </c>
      <c r="RF43" s="147"/>
      <c r="RG43" s="159"/>
      <c r="RH43" s="160"/>
      <c r="RM43" s="150" t="s">
        <v>198</v>
      </c>
      <c r="RN43" s="147"/>
      <c r="RO43" s="159"/>
      <c r="RP43" s="160"/>
      <c r="RU43" s="150" t="s">
        <v>198</v>
      </c>
      <c r="RV43" s="147"/>
      <c r="RW43" s="159"/>
      <c r="RX43" s="160"/>
      <c r="SC43" s="150" t="s">
        <v>198</v>
      </c>
      <c r="SD43" s="147"/>
      <c r="SE43" s="159"/>
      <c r="SF43" s="160"/>
      <c r="SK43" s="150" t="s">
        <v>198</v>
      </c>
      <c r="SL43" s="147"/>
      <c r="SM43" s="159"/>
      <c r="SN43" s="160"/>
      <c r="SS43" s="150" t="s">
        <v>198</v>
      </c>
      <c r="ST43" s="147"/>
      <c r="SU43" s="159"/>
      <c r="SV43" s="160"/>
      <c r="TA43" s="150" t="s">
        <v>198</v>
      </c>
      <c r="TB43" s="147"/>
      <c r="TC43" s="159"/>
      <c r="TD43" s="160"/>
      <c r="TI43" s="150" t="s">
        <v>198</v>
      </c>
      <c r="TJ43" s="147"/>
      <c r="TK43" s="159"/>
      <c r="TL43" s="160"/>
      <c r="TQ43" s="150" t="s">
        <v>198</v>
      </c>
      <c r="TR43" s="147"/>
      <c r="TS43" s="159"/>
      <c r="TT43" s="160"/>
      <c r="TY43" s="150" t="s">
        <v>198</v>
      </c>
      <c r="TZ43" s="147"/>
      <c r="UA43" s="159"/>
      <c r="UB43" s="160"/>
      <c r="UG43" s="150" t="s">
        <v>198</v>
      </c>
      <c r="UH43" s="147"/>
      <c r="UI43" s="159"/>
      <c r="UJ43" s="160"/>
      <c r="UO43" s="150" t="s">
        <v>198</v>
      </c>
      <c r="UP43" s="147"/>
      <c r="UQ43" s="159"/>
      <c r="UR43" s="160"/>
      <c r="UW43" s="150" t="s">
        <v>198</v>
      </c>
      <c r="UX43" s="147"/>
      <c r="UY43" s="159"/>
      <c r="UZ43" s="160"/>
      <c r="VE43" s="150" t="s">
        <v>198</v>
      </c>
      <c r="VF43" s="147"/>
      <c r="VG43" s="159"/>
      <c r="VH43" s="160"/>
      <c r="VM43" s="150" t="s">
        <v>198</v>
      </c>
      <c r="VN43" s="147"/>
      <c r="VO43" s="159"/>
      <c r="VP43" s="160"/>
      <c r="VU43" s="150" t="s">
        <v>198</v>
      </c>
      <c r="VV43" s="147"/>
      <c r="VW43" s="159"/>
      <c r="VX43" s="160"/>
      <c r="WC43" s="150" t="s">
        <v>198</v>
      </c>
      <c r="WD43" s="147"/>
      <c r="WE43" s="159"/>
      <c r="WF43" s="160"/>
      <c r="WK43" s="150" t="s">
        <v>198</v>
      </c>
      <c r="WL43" s="147"/>
      <c r="WM43" s="159"/>
      <c r="WN43" s="160"/>
      <c r="WS43" s="150" t="s">
        <v>198</v>
      </c>
      <c r="WT43" s="147"/>
      <c r="WU43" s="159"/>
      <c r="WV43" s="160"/>
      <c r="XA43" s="150" t="s">
        <v>198</v>
      </c>
      <c r="XB43" s="147"/>
      <c r="XC43" s="159"/>
      <c r="XD43" s="160"/>
      <c r="XI43" s="150" t="s">
        <v>198</v>
      </c>
      <c r="XJ43" s="147"/>
      <c r="XK43" s="159"/>
      <c r="XL43" s="160"/>
      <c r="XQ43" s="150" t="s">
        <v>198</v>
      </c>
      <c r="XR43" s="147"/>
      <c r="XS43" s="159"/>
      <c r="XT43" s="160"/>
      <c r="XY43" s="150" t="s">
        <v>198</v>
      </c>
      <c r="XZ43" s="147"/>
      <c r="YA43" s="159"/>
      <c r="YB43" s="160"/>
      <c r="YG43" s="150" t="s">
        <v>198</v>
      </c>
      <c r="YH43" s="147"/>
      <c r="YI43" s="159"/>
      <c r="YJ43" s="160"/>
      <c r="YO43" s="150" t="s">
        <v>198</v>
      </c>
      <c r="YP43" s="147"/>
      <c r="YQ43" s="159"/>
      <c r="YR43" s="160"/>
      <c r="YW43" s="150" t="s">
        <v>198</v>
      </c>
      <c r="YX43" s="147"/>
      <c r="YY43" s="159"/>
      <c r="YZ43" s="160"/>
      <c r="ZE43" s="150" t="s">
        <v>198</v>
      </c>
      <c r="ZF43" s="147"/>
      <c r="ZG43" s="159"/>
      <c r="ZH43" s="160"/>
      <c r="ZM43" s="150" t="s">
        <v>198</v>
      </c>
      <c r="ZN43" s="147"/>
      <c r="ZO43" s="159"/>
      <c r="ZP43" s="160"/>
      <c r="ZU43" s="150" t="s">
        <v>198</v>
      </c>
      <c r="ZV43" s="147"/>
      <c r="ZW43" s="159"/>
      <c r="ZX43" s="160"/>
      <c r="AAC43" s="150" t="s">
        <v>198</v>
      </c>
      <c r="AAD43" s="147"/>
      <c r="AAE43" s="159"/>
      <c r="AAF43" s="160"/>
      <c r="AAK43" s="150" t="s">
        <v>198</v>
      </c>
      <c r="AAL43" s="147"/>
      <c r="AAM43" s="159"/>
      <c r="AAN43" s="160"/>
      <c r="AAS43" s="150" t="s">
        <v>198</v>
      </c>
      <c r="AAT43" s="147"/>
      <c r="AAU43" s="159"/>
      <c r="AAV43" s="160"/>
      <c r="ABA43" s="150" t="s">
        <v>198</v>
      </c>
      <c r="ABB43" s="147"/>
      <c r="ABC43" s="159"/>
      <c r="ABD43" s="160"/>
      <c r="ABI43" s="150" t="s">
        <v>198</v>
      </c>
      <c r="ABJ43" s="147"/>
      <c r="ABK43" s="159"/>
      <c r="ABL43" s="160"/>
      <c r="ABQ43" s="150" t="s">
        <v>198</v>
      </c>
      <c r="ABR43" s="147"/>
      <c r="ABS43" s="159"/>
      <c r="ABT43" s="160"/>
      <c r="ABY43" s="150" t="s">
        <v>198</v>
      </c>
      <c r="ABZ43" s="147"/>
      <c r="ACA43" s="159"/>
      <c r="ACB43" s="160"/>
      <c r="ACG43" s="150" t="s">
        <v>198</v>
      </c>
      <c r="ACH43" s="147"/>
      <c r="ACI43" s="159"/>
      <c r="ACJ43" s="160"/>
      <c r="ACO43" s="150" t="s">
        <v>198</v>
      </c>
      <c r="ACP43" s="147"/>
      <c r="ACQ43" s="159"/>
      <c r="ACR43" s="160"/>
      <c r="ACW43" s="150" t="s">
        <v>198</v>
      </c>
      <c r="ACX43" s="147"/>
      <c r="ACY43" s="159"/>
      <c r="ACZ43" s="160"/>
      <c r="ADE43" s="150" t="s">
        <v>198</v>
      </c>
      <c r="ADF43" s="147"/>
      <c r="ADG43" s="159"/>
      <c r="ADH43" s="160"/>
      <c r="ADM43" s="150" t="s">
        <v>198</v>
      </c>
      <c r="ADN43" s="147"/>
      <c r="ADO43" s="159"/>
      <c r="ADP43" s="160"/>
      <c r="ADU43" s="150" t="s">
        <v>198</v>
      </c>
      <c r="ADV43" s="147"/>
      <c r="ADW43" s="159"/>
      <c r="ADX43" s="160"/>
      <c r="AEC43" s="150" t="s">
        <v>198</v>
      </c>
      <c r="AED43" s="147"/>
      <c r="AEE43" s="159"/>
      <c r="AEF43" s="160"/>
      <c r="AEK43" s="150" t="s">
        <v>198</v>
      </c>
      <c r="AEL43" s="147"/>
      <c r="AEM43" s="159"/>
      <c r="AEN43" s="160"/>
      <c r="AES43" s="150" t="s">
        <v>198</v>
      </c>
      <c r="AET43" s="147"/>
      <c r="AEU43" s="159"/>
      <c r="AEV43" s="160"/>
      <c r="AFA43" s="150" t="s">
        <v>198</v>
      </c>
      <c r="AFB43" s="147"/>
      <c r="AFC43" s="159"/>
      <c r="AFD43" s="160"/>
      <c r="AFI43" s="150" t="s">
        <v>198</v>
      </c>
      <c r="AFJ43" s="147"/>
      <c r="AFK43" s="159"/>
      <c r="AFL43" s="160"/>
      <c r="AFQ43" s="150" t="s">
        <v>198</v>
      </c>
      <c r="AFR43" s="147"/>
      <c r="AFS43" s="159"/>
      <c r="AFT43" s="160"/>
      <c r="AFY43" s="150" t="s">
        <v>198</v>
      </c>
      <c r="AFZ43" s="147"/>
      <c r="AGA43" s="159"/>
      <c r="AGB43" s="160"/>
      <c r="AGG43" s="150" t="s">
        <v>198</v>
      </c>
      <c r="AGH43" s="147"/>
      <c r="AGI43" s="159"/>
      <c r="AGJ43" s="160"/>
      <c r="AGO43" s="150" t="s">
        <v>198</v>
      </c>
      <c r="AGP43" s="147"/>
      <c r="AGQ43" s="159"/>
      <c r="AGR43" s="160"/>
      <c r="AGW43" s="150" t="s">
        <v>198</v>
      </c>
      <c r="AGX43" s="147"/>
      <c r="AGY43" s="159"/>
      <c r="AGZ43" s="160"/>
      <c r="AHE43" s="150" t="s">
        <v>198</v>
      </c>
      <c r="AHF43" s="147"/>
      <c r="AHG43" s="159"/>
      <c r="AHH43" s="160"/>
      <c r="AHM43" s="150" t="s">
        <v>198</v>
      </c>
      <c r="AHN43" s="147"/>
      <c r="AHO43" s="159"/>
      <c r="AHP43" s="160"/>
      <c r="AHU43" s="150" t="s">
        <v>198</v>
      </c>
      <c r="AHV43" s="147"/>
      <c r="AHW43" s="159"/>
      <c r="AHX43" s="160"/>
      <c r="AIC43" s="150" t="s">
        <v>198</v>
      </c>
      <c r="AID43" s="147"/>
      <c r="AIE43" s="159"/>
      <c r="AIF43" s="160"/>
      <c r="AIK43" s="150" t="s">
        <v>198</v>
      </c>
      <c r="AIL43" s="147"/>
      <c r="AIM43" s="159"/>
      <c r="AIN43" s="160"/>
      <c r="AIS43" s="150" t="s">
        <v>198</v>
      </c>
      <c r="AIT43" s="147"/>
      <c r="AIU43" s="159"/>
      <c r="AIV43" s="160"/>
      <c r="AJA43" s="150" t="s">
        <v>198</v>
      </c>
      <c r="AJB43" s="147"/>
      <c r="AJC43" s="159"/>
      <c r="AJD43" s="160"/>
      <c r="AJI43" s="150" t="s">
        <v>198</v>
      </c>
      <c r="AJJ43" s="147"/>
      <c r="AJK43" s="159"/>
      <c r="AJL43" s="160"/>
      <c r="AJQ43" s="150" t="s">
        <v>198</v>
      </c>
      <c r="AJR43" s="147"/>
      <c r="AJS43" s="159"/>
      <c r="AJT43" s="160"/>
      <c r="AJY43" s="150" t="s">
        <v>198</v>
      </c>
      <c r="AJZ43" s="147"/>
      <c r="AKA43" s="159"/>
      <c r="AKB43" s="160"/>
      <c r="AKG43" s="150" t="s">
        <v>198</v>
      </c>
      <c r="AKH43" s="147"/>
      <c r="AKI43" s="159"/>
      <c r="AKJ43" s="160"/>
      <c r="AKO43" s="150" t="s">
        <v>198</v>
      </c>
      <c r="AKP43" s="147"/>
      <c r="AKQ43" s="159"/>
      <c r="AKR43" s="160"/>
      <c r="AKW43" s="150" t="s">
        <v>198</v>
      </c>
      <c r="AKX43" s="147"/>
      <c r="AKY43" s="159"/>
      <c r="AKZ43" s="160"/>
      <c r="ALE43" s="150" t="s">
        <v>198</v>
      </c>
      <c r="ALF43" s="147"/>
      <c r="ALG43" s="159"/>
      <c r="ALH43" s="160"/>
      <c r="ALM43" s="150" t="s">
        <v>198</v>
      </c>
      <c r="ALN43" s="147"/>
      <c r="ALO43" s="159"/>
      <c r="ALP43" s="160"/>
      <c r="ALU43" s="150" t="s">
        <v>198</v>
      </c>
      <c r="ALV43" s="147"/>
      <c r="ALW43" s="159"/>
      <c r="ALX43" s="160"/>
      <c r="AMC43" s="150" t="s">
        <v>198</v>
      </c>
      <c r="AMD43" s="147"/>
      <c r="AME43" s="159"/>
      <c r="AMF43" s="160"/>
      <c r="AMK43" s="150" t="s">
        <v>198</v>
      </c>
      <c r="AML43" s="147"/>
      <c r="AMM43" s="159"/>
      <c r="AMN43" s="160"/>
      <c r="AMS43" s="150" t="s">
        <v>198</v>
      </c>
      <c r="AMT43" s="147"/>
      <c r="AMU43" s="159"/>
      <c r="AMV43" s="160"/>
      <c r="ANA43" s="150" t="s">
        <v>198</v>
      </c>
      <c r="ANB43" s="147"/>
      <c r="ANC43" s="159"/>
      <c r="AND43" s="160"/>
      <c r="ANI43" s="150" t="s">
        <v>198</v>
      </c>
      <c r="ANJ43" s="147"/>
      <c r="ANK43" s="159"/>
      <c r="ANL43" s="160"/>
      <c r="ANQ43" s="150" t="s">
        <v>198</v>
      </c>
      <c r="ANR43" s="147"/>
      <c r="ANS43" s="159"/>
      <c r="ANT43" s="160"/>
      <c r="ANY43" s="150" t="s">
        <v>198</v>
      </c>
      <c r="ANZ43" s="147"/>
      <c r="AOA43" s="159"/>
      <c r="AOB43" s="160"/>
      <c r="AOG43" s="150" t="s">
        <v>198</v>
      </c>
      <c r="AOH43" s="147"/>
      <c r="AOI43" s="159"/>
      <c r="AOJ43" s="160"/>
      <c r="AOO43" s="150" t="s">
        <v>198</v>
      </c>
      <c r="AOP43" s="147"/>
      <c r="AOQ43" s="159"/>
      <c r="AOR43" s="160"/>
      <c r="AOW43" s="150" t="s">
        <v>198</v>
      </c>
      <c r="AOX43" s="147"/>
      <c r="AOY43" s="159"/>
      <c r="AOZ43" s="160"/>
      <c r="APE43" s="150" t="s">
        <v>198</v>
      </c>
      <c r="APF43" s="147"/>
      <c r="APG43" s="159"/>
      <c r="APH43" s="160"/>
      <c r="APM43" s="150" t="s">
        <v>198</v>
      </c>
      <c r="APN43" s="147"/>
      <c r="APO43" s="159"/>
      <c r="APP43" s="160"/>
      <c r="APU43" s="150" t="s">
        <v>198</v>
      </c>
      <c r="APV43" s="147"/>
      <c r="APW43" s="159"/>
      <c r="APX43" s="160"/>
      <c r="AQC43" s="150" t="s">
        <v>198</v>
      </c>
      <c r="AQD43" s="147"/>
      <c r="AQE43" s="159"/>
      <c r="AQF43" s="160"/>
      <c r="AQK43" s="150" t="s">
        <v>198</v>
      </c>
      <c r="AQL43" s="147"/>
      <c r="AQM43" s="159"/>
      <c r="AQN43" s="160"/>
      <c r="AQS43" s="150" t="s">
        <v>198</v>
      </c>
      <c r="AQT43" s="147"/>
      <c r="AQU43" s="159"/>
      <c r="AQV43" s="160"/>
      <c r="ARA43" s="150" t="s">
        <v>198</v>
      </c>
      <c r="ARB43" s="147"/>
      <c r="ARC43" s="159"/>
      <c r="ARD43" s="160"/>
      <c r="ARI43" s="150" t="s">
        <v>198</v>
      </c>
      <c r="ARJ43" s="147"/>
      <c r="ARK43" s="159"/>
      <c r="ARL43" s="160"/>
      <c r="ARQ43" s="150" t="s">
        <v>198</v>
      </c>
      <c r="ARR43" s="147"/>
      <c r="ARS43" s="159"/>
      <c r="ART43" s="160"/>
      <c r="ARY43" s="150" t="s">
        <v>198</v>
      </c>
      <c r="ARZ43" s="147"/>
      <c r="ASA43" s="159"/>
      <c r="ASB43" s="160"/>
      <c r="ASG43" s="150" t="s">
        <v>198</v>
      </c>
      <c r="ASH43" s="147"/>
      <c r="ASI43" s="159"/>
      <c r="ASJ43" s="160"/>
      <c r="ASO43" s="150" t="s">
        <v>198</v>
      </c>
      <c r="ASP43" s="147"/>
      <c r="ASQ43" s="159"/>
      <c r="ASR43" s="160"/>
      <c r="ASW43" s="150" t="s">
        <v>198</v>
      </c>
      <c r="ASX43" s="147"/>
      <c r="ASY43" s="159"/>
      <c r="ASZ43" s="160"/>
      <c r="ATE43" s="150" t="s">
        <v>198</v>
      </c>
      <c r="ATF43" s="147"/>
      <c r="ATG43" s="159"/>
      <c r="ATH43" s="160"/>
      <c r="ATM43" s="150" t="s">
        <v>198</v>
      </c>
      <c r="ATN43" s="147"/>
      <c r="ATO43" s="159"/>
      <c r="ATP43" s="160"/>
      <c r="ATU43" s="150" t="s">
        <v>198</v>
      </c>
      <c r="ATV43" s="147"/>
      <c r="ATW43" s="159"/>
      <c r="ATX43" s="160"/>
      <c r="AUC43" s="150" t="s">
        <v>198</v>
      </c>
      <c r="AUD43" s="147"/>
      <c r="AUE43" s="159"/>
      <c r="AUF43" s="160"/>
      <c r="AUK43" s="150" t="s">
        <v>198</v>
      </c>
      <c r="AUL43" s="147"/>
      <c r="AUM43" s="159"/>
      <c r="AUN43" s="160"/>
      <c r="AUS43" s="150" t="s">
        <v>198</v>
      </c>
      <c r="AUT43" s="147"/>
      <c r="AUU43" s="159"/>
      <c r="AUV43" s="160"/>
      <c r="AVA43" s="150" t="s">
        <v>198</v>
      </c>
      <c r="AVB43" s="147"/>
      <c r="AVC43" s="159"/>
      <c r="AVD43" s="160"/>
      <c r="AVI43" s="150" t="s">
        <v>198</v>
      </c>
      <c r="AVJ43" s="147"/>
      <c r="AVK43" s="159"/>
      <c r="AVL43" s="160"/>
      <c r="AVQ43" s="150" t="s">
        <v>198</v>
      </c>
      <c r="AVR43" s="147"/>
      <c r="AVS43" s="159"/>
      <c r="AVT43" s="160"/>
      <c r="AVY43" s="150" t="s">
        <v>198</v>
      </c>
      <c r="AVZ43" s="147"/>
      <c r="AWA43" s="159"/>
      <c r="AWB43" s="160"/>
      <c r="AWG43" s="150" t="s">
        <v>198</v>
      </c>
      <c r="AWH43" s="147"/>
      <c r="AWI43" s="159"/>
      <c r="AWJ43" s="160"/>
      <c r="AWO43" s="150" t="s">
        <v>198</v>
      </c>
      <c r="AWP43" s="147"/>
      <c r="AWQ43" s="159"/>
      <c r="AWR43" s="160"/>
      <c r="AWW43" s="150" t="s">
        <v>198</v>
      </c>
      <c r="AWX43" s="147"/>
      <c r="AWY43" s="159"/>
      <c r="AWZ43" s="160"/>
      <c r="AXE43" s="150" t="s">
        <v>198</v>
      </c>
      <c r="AXF43" s="147"/>
      <c r="AXG43" s="159"/>
      <c r="AXH43" s="160"/>
      <c r="AXM43" s="150" t="s">
        <v>198</v>
      </c>
      <c r="AXN43" s="147"/>
      <c r="AXO43" s="159"/>
      <c r="AXP43" s="160"/>
      <c r="AXU43" s="150" t="s">
        <v>198</v>
      </c>
      <c r="AXV43" s="147"/>
      <c r="AXW43" s="159"/>
      <c r="AXX43" s="160"/>
      <c r="AYC43" s="150" t="s">
        <v>198</v>
      </c>
      <c r="AYD43" s="147"/>
      <c r="AYE43" s="159"/>
      <c r="AYF43" s="160"/>
      <c r="AYK43" s="150" t="s">
        <v>198</v>
      </c>
      <c r="AYL43" s="147"/>
      <c r="AYM43" s="159"/>
      <c r="AYN43" s="160"/>
      <c r="AYS43" s="150" t="s">
        <v>198</v>
      </c>
      <c r="AYT43" s="147"/>
      <c r="AYU43" s="159"/>
      <c r="AYV43" s="160"/>
      <c r="AZA43" s="150" t="s">
        <v>198</v>
      </c>
      <c r="AZB43" s="147"/>
      <c r="AZC43" s="159"/>
      <c r="AZD43" s="160"/>
      <c r="AZI43" s="150" t="s">
        <v>198</v>
      </c>
      <c r="AZJ43" s="147"/>
      <c r="AZK43" s="159"/>
      <c r="AZL43" s="160"/>
      <c r="AZQ43" s="150" t="s">
        <v>198</v>
      </c>
      <c r="AZR43" s="147"/>
      <c r="AZS43" s="159"/>
      <c r="AZT43" s="160"/>
      <c r="AZY43" s="150" t="s">
        <v>198</v>
      </c>
      <c r="AZZ43" s="147"/>
      <c r="BAA43" s="159"/>
      <c r="BAB43" s="160"/>
      <c r="BAG43" s="150" t="s">
        <v>198</v>
      </c>
      <c r="BAH43" s="147"/>
      <c r="BAI43" s="159"/>
      <c r="BAJ43" s="160"/>
      <c r="BAO43" s="150" t="s">
        <v>198</v>
      </c>
      <c r="BAP43" s="147"/>
      <c r="BAQ43" s="159"/>
      <c r="BAR43" s="160"/>
      <c r="BAW43" s="150" t="s">
        <v>198</v>
      </c>
      <c r="BAX43" s="147"/>
      <c r="BAY43" s="159"/>
      <c r="BAZ43" s="160"/>
      <c r="BBE43" s="150" t="s">
        <v>198</v>
      </c>
      <c r="BBF43" s="147"/>
      <c r="BBG43" s="159"/>
      <c r="BBH43" s="160"/>
      <c r="BBM43" s="150" t="s">
        <v>198</v>
      </c>
      <c r="BBN43" s="147"/>
      <c r="BBO43" s="159"/>
      <c r="BBP43" s="160"/>
      <c r="BBU43" s="150" t="s">
        <v>198</v>
      </c>
      <c r="BBV43" s="147"/>
      <c r="BBW43" s="159"/>
      <c r="BBX43" s="160"/>
      <c r="BCC43" s="150" t="s">
        <v>198</v>
      </c>
      <c r="BCD43" s="147"/>
      <c r="BCE43" s="159"/>
      <c r="BCF43" s="160"/>
      <c r="BCK43" s="150" t="s">
        <v>198</v>
      </c>
      <c r="BCL43" s="147"/>
      <c r="BCM43" s="159"/>
      <c r="BCN43" s="160"/>
      <c r="BCS43" s="150" t="s">
        <v>198</v>
      </c>
      <c r="BCT43" s="147"/>
      <c r="BCU43" s="159"/>
      <c r="BCV43" s="160"/>
      <c r="BDA43" s="150" t="s">
        <v>198</v>
      </c>
      <c r="BDB43" s="147"/>
      <c r="BDC43" s="159"/>
      <c r="BDD43" s="160"/>
      <c r="BDI43" s="150" t="s">
        <v>198</v>
      </c>
      <c r="BDJ43" s="147"/>
      <c r="BDK43" s="159"/>
      <c r="BDL43" s="160"/>
      <c r="BDQ43" s="150" t="s">
        <v>198</v>
      </c>
      <c r="BDR43" s="147"/>
      <c r="BDS43" s="159"/>
      <c r="BDT43" s="160"/>
      <c r="BDY43" s="150" t="s">
        <v>198</v>
      </c>
      <c r="BDZ43" s="147"/>
      <c r="BEA43" s="159"/>
      <c r="BEB43" s="160"/>
      <c r="BEG43" s="150" t="s">
        <v>198</v>
      </c>
      <c r="BEH43" s="147"/>
      <c r="BEI43" s="159"/>
      <c r="BEJ43" s="160"/>
      <c r="BEO43" s="150" t="s">
        <v>198</v>
      </c>
      <c r="BEP43" s="147"/>
      <c r="BEQ43" s="159"/>
      <c r="BER43" s="160"/>
      <c r="BEW43" s="150" t="s">
        <v>198</v>
      </c>
      <c r="BEX43" s="147"/>
      <c r="BEY43" s="159"/>
      <c r="BEZ43" s="160"/>
      <c r="BFE43" s="150" t="s">
        <v>198</v>
      </c>
      <c r="BFF43" s="147"/>
      <c r="BFG43" s="159"/>
      <c r="BFH43" s="160"/>
      <c r="BFM43" s="150" t="s">
        <v>198</v>
      </c>
      <c r="BFN43" s="147"/>
      <c r="BFO43" s="159"/>
      <c r="BFP43" s="160"/>
      <c r="BFU43" s="150" t="s">
        <v>198</v>
      </c>
      <c r="BFV43" s="147"/>
      <c r="BFW43" s="159"/>
      <c r="BFX43" s="160"/>
      <c r="BGC43" s="150" t="s">
        <v>198</v>
      </c>
      <c r="BGD43" s="147"/>
      <c r="BGE43" s="159"/>
      <c r="BGF43" s="160"/>
      <c r="BGK43" s="150" t="s">
        <v>198</v>
      </c>
      <c r="BGL43" s="147"/>
      <c r="BGM43" s="159"/>
      <c r="BGN43" s="160"/>
      <c r="BGS43" s="150" t="s">
        <v>198</v>
      </c>
      <c r="BGT43" s="147"/>
      <c r="BGU43" s="159"/>
      <c r="BGV43" s="160"/>
      <c r="BHA43" s="150" t="s">
        <v>198</v>
      </c>
      <c r="BHB43" s="147"/>
      <c r="BHC43" s="159"/>
      <c r="BHD43" s="160"/>
      <c r="BHI43" s="150" t="s">
        <v>198</v>
      </c>
      <c r="BHJ43" s="147"/>
      <c r="BHK43" s="159"/>
      <c r="BHL43" s="160"/>
      <c r="BHQ43" s="150" t="s">
        <v>198</v>
      </c>
      <c r="BHR43" s="147"/>
      <c r="BHS43" s="159"/>
      <c r="BHT43" s="160"/>
      <c r="BHY43" s="150" t="s">
        <v>198</v>
      </c>
      <c r="BHZ43" s="147"/>
      <c r="BIA43" s="159"/>
      <c r="BIB43" s="160"/>
      <c r="BIG43" s="150" t="s">
        <v>198</v>
      </c>
      <c r="BIH43" s="147"/>
      <c r="BII43" s="159"/>
      <c r="BIJ43" s="160"/>
      <c r="BIO43" s="150" t="s">
        <v>198</v>
      </c>
      <c r="BIP43" s="147"/>
      <c r="BIQ43" s="159"/>
      <c r="BIR43" s="160"/>
      <c r="BIW43" s="150" t="s">
        <v>198</v>
      </c>
      <c r="BIX43" s="147"/>
      <c r="BIY43" s="159"/>
      <c r="BIZ43" s="160"/>
      <c r="BJE43" s="150" t="s">
        <v>198</v>
      </c>
      <c r="BJF43" s="147"/>
      <c r="BJG43" s="159"/>
      <c r="BJH43" s="160"/>
      <c r="BJM43" s="150" t="s">
        <v>198</v>
      </c>
      <c r="BJN43" s="147"/>
      <c r="BJO43" s="159"/>
      <c r="BJP43" s="160"/>
      <c r="BJU43" s="150" t="s">
        <v>198</v>
      </c>
      <c r="BJV43" s="147"/>
      <c r="BJW43" s="159"/>
      <c r="BJX43" s="160"/>
      <c r="BKC43" s="150" t="s">
        <v>198</v>
      </c>
      <c r="BKD43" s="147"/>
      <c r="BKE43" s="159"/>
      <c r="BKF43" s="160"/>
      <c r="BKK43" s="150" t="s">
        <v>198</v>
      </c>
      <c r="BKL43" s="147"/>
      <c r="BKM43" s="159"/>
      <c r="BKN43" s="160"/>
      <c r="BKS43" s="150" t="s">
        <v>198</v>
      </c>
      <c r="BKT43" s="147"/>
      <c r="BKU43" s="159"/>
      <c r="BKV43" s="160"/>
      <c r="BLA43" s="150" t="s">
        <v>198</v>
      </c>
      <c r="BLB43" s="147"/>
      <c r="BLC43" s="159"/>
      <c r="BLD43" s="160"/>
      <c r="BLI43" s="150" t="s">
        <v>198</v>
      </c>
      <c r="BLJ43" s="147"/>
      <c r="BLK43" s="159"/>
      <c r="BLL43" s="160"/>
      <c r="BLQ43" s="150" t="s">
        <v>198</v>
      </c>
      <c r="BLR43" s="147"/>
      <c r="BLS43" s="159"/>
      <c r="BLT43" s="160"/>
      <c r="BLY43" s="150" t="s">
        <v>198</v>
      </c>
      <c r="BLZ43" s="147"/>
      <c r="BMA43" s="159"/>
      <c r="BMB43" s="160"/>
      <c r="BMG43" s="150" t="s">
        <v>198</v>
      </c>
      <c r="BMH43" s="147"/>
      <c r="BMI43" s="159"/>
      <c r="BMJ43" s="160"/>
      <c r="BMO43" s="150" t="s">
        <v>198</v>
      </c>
      <c r="BMP43" s="147"/>
      <c r="BMQ43" s="159"/>
      <c r="BMR43" s="160"/>
      <c r="BMW43" s="150" t="s">
        <v>198</v>
      </c>
      <c r="BMX43" s="147"/>
      <c r="BMY43" s="159"/>
      <c r="BMZ43" s="160"/>
      <c r="BNE43" s="150" t="s">
        <v>198</v>
      </c>
      <c r="BNF43" s="147"/>
      <c r="BNG43" s="159"/>
      <c r="BNH43" s="160"/>
      <c r="BNM43" s="150" t="s">
        <v>198</v>
      </c>
      <c r="BNN43" s="147"/>
      <c r="BNO43" s="159"/>
      <c r="BNP43" s="160"/>
      <c r="BNU43" s="150" t="s">
        <v>198</v>
      </c>
      <c r="BNV43" s="147"/>
      <c r="BNW43" s="159"/>
      <c r="BNX43" s="160"/>
      <c r="BOC43" s="150" t="s">
        <v>198</v>
      </c>
      <c r="BOD43" s="147"/>
      <c r="BOE43" s="159"/>
      <c r="BOF43" s="160"/>
      <c r="BOK43" s="150" t="s">
        <v>198</v>
      </c>
      <c r="BOL43" s="147"/>
      <c r="BOM43" s="159"/>
      <c r="BON43" s="160"/>
      <c r="BOS43" s="150" t="s">
        <v>198</v>
      </c>
      <c r="BOT43" s="147"/>
      <c r="BOU43" s="159"/>
      <c r="BOV43" s="160"/>
      <c r="BPA43" s="150" t="s">
        <v>198</v>
      </c>
      <c r="BPB43" s="147"/>
      <c r="BPC43" s="159"/>
      <c r="BPD43" s="160"/>
      <c r="BPI43" s="150" t="s">
        <v>198</v>
      </c>
      <c r="BPJ43" s="147"/>
      <c r="BPK43" s="159"/>
      <c r="BPL43" s="160"/>
      <c r="BPQ43" s="150" t="s">
        <v>198</v>
      </c>
      <c r="BPR43" s="147"/>
      <c r="BPS43" s="159"/>
      <c r="BPT43" s="160"/>
      <c r="BPY43" s="150" t="s">
        <v>198</v>
      </c>
      <c r="BPZ43" s="147"/>
      <c r="BQA43" s="159"/>
      <c r="BQB43" s="160"/>
      <c r="BQG43" s="150" t="s">
        <v>198</v>
      </c>
      <c r="BQH43" s="147"/>
      <c r="BQI43" s="159"/>
      <c r="BQJ43" s="160"/>
      <c r="BQO43" s="150" t="s">
        <v>198</v>
      </c>
      <c r="BQP43" s="147"/>
      <c r="BQQ43" s="159"/>
      <c r="BQR43" s="160"/>
      <c r="BQW43" s="150" t="s">
        <v>198</v>
      </c>
      <c r="BQX43" s="147"/>
      <c r="BQY43" s="159"/>
      <c r="BQZ43" s="160"/>
      <c r="BRE43" s="150" t="s">
        <v>198</v>
      </c>
      <c r="BRF43" s="147"/>
      <c r="BRG43" s="159"/>
      <c r="BRH43" s="160"/>
      <c r="BRM43" s="150" t="s">
        <v>198</v>
      </c>
      <c r="BRN43" s="147"/>
      <c r="BRO43" s="159"/>
      <c r="BRP43" s="160"/>
      <c r="BRU43" s="150" t="s">
        <v>198</v>
      </c>
      <c r="BRV43" s="147"/>
      <c r="BRW43" s="159"/>
      <c r="BRX43" s="160"/>
      <c r="BSC43" s="150" t="s">
        <v>198</v>
      </c>
      <c r="BSD43" s="147"/>
      <c r="BSE43" s="159"/>
      <c r="BSF43" s="160"/>
      <c r="BSK43" s="150" t="s">
        <v>198</v>
      </c>
      <c r="BSL43" s="147"/>
      <c r="BSM43" s="159"/>
      <c r="BSN43" s="160"/>
      <c r="BSS43" s="150" t="s">
        <v>198</v>
      </c>
      <c r="BST43" s="147"/>
      <c r="BSU43" s="159"/>
      <c r="BSV43" s="160"/>
      <c r="BTA43" s="150" t="s">
        <v>198</v>
      </c>
      <c r="BTB43" s="147"/>
      <c r="BTC43" s="159"/>
      <c r="BTD43" s="160"/>
      <c r="BTI43" s="150" t="s">
        <v>198</v>
      </c>
      <c r="BTJ43" s="147"/>
      <c r="BTK43" s="159"/>
      <c r="BTL43" s="160"/>
      <c r="BTQ43" s="150" t="s">
        <v>198</v>
      </c>
      <c r="BTR43" s="147"/>
      <c r="BTS43" s="159"/>
      <c r="BTT43" s="160"/>
      <c r="BTY43" s="150" t="s">
        <v>198</v>
      </c>
      <c r="BTZ43" s="147"/>
      <c r="BUA43" s="159"/>
      <c r="BUB43" s="160"/>
      <c r="BUG43" s="150" t="s">
        <v>198</v>
      </c>
      <c r="BUH43" s="147"/>
      <c r="BUI43" s="159"/>
      <c r="BUJ43" s="160"/>
      <c r="BUO43" s="150" t="s">
        <v>198</v>
      </c>
      <c r="BUP43" s="147"/>
      <c r="BUQ43" s="159"/>
      <c r="BUR43" s="160"/>
      <c r="BUW43" s="150" t="s">
        <v>198</v>
      </c>
      <c r="BUX43" s="147"/>
      <c r="BUY43" s="159"/>
      <c r="BUZ43" s="160"/>
      <c r="BVE43" s="150" t="s">
        <v>198</v>
      </c>
      <c r="BVF43" s="147"/>
      <c r="BVG43" s="159"/>
      <c r="BVH43" s="160"/>
      <c r="BVM43" s="150" t="s">
        <v>198</v>
      </c>
      <c r="BVN43" s="147"/>
      <c r="BVO43" s="159"/>
      <c r="BVP43" s="160"/>
      <c r="BVU43" s="150" t="s">
        <v>198</v>
      </c>
      <c r="BVV43" s="147"/>
      <c r="BVW43" s="159"/>
      <c r="BVX43" s="160"/>
      <c r="BWC43" s="150" t="s">
        <v>198</v>
      </c>
      <c r="BWD43" s="147"/>
      <c r="BWE43" s="159"/>
      <c r="BWF43" s="160"/>
      <c r="BWK43" s="150" t="s">
        <v>198</v>
      </c>
      <c r="BWL43" s="147"/>
      <c r="BWM43" s="159"/>
      <c r="BWN43" s="160"/>
      <c r="BWS43" s="150" t="s">
        <v>198</v>
      </c>
      <c r="BWT43" s="147"/>
      <c r="BWU43" s="159"/>
      <c r="BWV43" s="160"/>
      <c r="BXA43" s="150" t="s">
        <v>198</v>
      </c>
      <c r="BXB43" s="147"/>
      <c r="BXC43" s="159"/>
      <c r="BXD43" s="160"/>
      <c r="BXI43" s="150" t="s">
        <v>198</v>
      </c>
      <c r="BXJ43" s="147"/>
      <c r="BXK43" s="159"/>
      <c r="BXL43" s="160"/>
      <c r="BXQ43" s="150" t="s">
        <v>198</v>
      </c>
      <c r="BXR43" s="147"/>
      <c r="BXS43" s="159"/>
      <c r="BXT43" s="160"/>
      <c r="BXY43" s="150" t="s">
        <v>198</v>
      </c>
      <c r="BXZ43" s="147"/>
      <c r="BYA43" s="159"/>
      <c r="BYB43" s="160"/>
      <c r="BYG43" s="150" t="s">
        <v>198</v>
      </c>
      <c r="BYH43" s="147"/>
      <c r="BYI43" s="159"/>
      <c r="BYJ43" s="160"/>
      <c r="BYO43" s="150" t="s">
        <v>198</v>
      </c>
      <c r="BYP43" s="147"/>
      <c r="BYQ43" s="159"/>
      <c r="BYR43" s="160"/>
      <c r="BYW43" s="150" t="s">
        <v>198</v>
      </c>
      <c r="BYX43" s="147"/>
      <c r="BYY43" s="159"/>
      <c r="BYZ43" s="160"/>
      <c r="BZE43" s="150" t="s">
        <v>198</v>
      </c>
      <c r="BZF43" s="147"/>
      <c r="BZG43" s="159"/>
      <c r="BZH43" s="160"/>
      <c r="BZM43" s="150" t="s">
        <v>198</v>
      </c>
      <c r="BZN43" s="147"/>
      <c r="BZO43" s="159"/>
      <c r="BZP43" s="160"/>
      <c r="BZU43" s="150" t="s">
        <v>198</v>
      </c>
      <c r="BZV43" s="147"/>
      <c r="BZW43" s="159"/>
      <c r="BZX43" s="160"/>
      <c r="CAC43" s="150" t="s">
        <v>198</v>
      </c>
      <c r="CAD43" s="147"/>
      <c r="CAE43" s="159"/>
      <c r="CAF43" s="160"/>
      <c r="CAK43" s="150" t="s">
        <v>198</v>
      </c>
      <c r="CAL43" s="147"/>
      <c r="CAM43" s="159"/>
      <c r="CAN43" s="160"/>
      <c r="CAS43" s="150" t="s">
        <v>198</v>
      </c>
      <c r="CAT43" s="147"/>
      <c r="CAU43" s="159"/>
      <c r="CAV43" s="160"/>
      <c r="CBA43" s="150" t="s">
        <v>198</v>
      </c>
      <c r="CBB43" s="147"/>
      <c r="CBC43" s="159"/>
      <c r="CBD43" s="160"/>
      <c r="CBI43" s="150" t="s">
        <v>198</v>
      </c>
      <c r="CBJ43" s="147"/>
      <c r="CBK43" s="159"/>
      <c r="CBL43" s="160"/>
      <c r="CBQ43" s="150" t="s">
        <v>198</v>
      </c>
      <c r="CBR43" s="147"/>
      <c r="CBS43" s="159"/>
      <c r="CBT43" s="160"/>
      <c r="CBY43" s="150" t="s">
        <v>198</v>
      </c>
      <c r="CBZ43" s="147"/>
      <c r="CCA43" s="159"/>
      <c r="CCB43" s="160"/>
      <c r="CCG43" s="150" t="s">
        <v>198</v>
      </c>
      <c r="CCH43" s="147"/>
      <c r="CCI43" s="159"/>
      <c r="CCJ43" s="160"/>
      <c r="CCO43" s="150" t="s">
        <v>198</v>
      </c>
      <c r="CCP43" s="147"/>
      <c r="CCQ43" s="159"/>
      <c r="CCR43" s="160"/>
      <c r="CCW43" s="150" t="s">
        <v>198</v>
      </c>
      <c r="CCX43" s="147"/>
      <c r="CCY43" s="159"/>
      <c r="CCZ43" s="160"/>
      <c r="CDE43" s="150" t="s">
        <v>198</v>
      </c>
      <c r="CDF43" s="147"/>
      <c r="CDG43" s="159"/>
      <c r="CDH43" s="160"/>
      <c r="CDM43" s="150" t="s">
        <v>198</v>
      </c>
      <c r="CDN43" s="147"/>
      <c r="CDO43" s="159"/>
      <c r="CDP43" s="160"/>
      <c r="CDU43" s="150" t="s">
        <v>198</v>
      </c>
      <c r="CDV43" s="147"/>
      <c r="CDW43" s="159"/>
      <c r="CDX43" s="160"/>
      <c r="CEC43" s="150" t="s">
        <v>198</v>
      </c>
      <c r="CED43" s="147"/>
      <c r="CEE43" s="159"/>
      <c r="CEF43" s="160"/>
      <c r="CEK43" s="150" t="s">
        <v>198</v>
      </c>
      <c r="CEL43" s="147"/>
      <c r="CEM43" s="159"/>
      <c r="CEN43" s="160"/>
      <c r="CES43" s="150" t="s">
        <v>198</v>
      </c>
      <c r="CET43" s="147"/>
      <c r="CEU43" s="159"/>
      <c r="CEV43" s="160"/>
      <c r="CFA43" s="150" t="s">
        <v>198</v>
      </c>
      <c r="CFB43" s="147"/>
      <c r="CFC43" s="159"/>
      <c r="CFD43" s="160"/>
      <c r="CFI43" s="150" t="s">
        <v>198</v>
      </c>
      <c r="CFJ43" s="147"/>
      <c r="CFK43" s="159"/>
      <c r="CFL43" s="160"/>
      <c r="CFQ43" s="150" t="s">
        <v>198</v>
      </c>
      <c r="CFR43" s="147"/>
      <c r="CFS43" s="159"/>
      <c r="CFT43" s="160"/>
      <c r="CFY43" s="150" t="s">
        <v>198</v>
      </c>
      <c r="CFZ43" s="147"/>
      <c r="CGA43" s="159"/>
      <c r="CGB43" s="160"/>
      <c r="CGG43" s="150" t="s">
        <v>198</v>
      </c>
      <c r="CGH43" s="147"/>
      <c r="CGI43" s="159"/>
      <c r="CGJ43" s="160"/>
      <c r="CGO43" s="150" t="s">
        <v>198</v>
      </c>
      <c r="CGP43" s="147"/>
      <c r="CGQ43" s="159"/>
      <c r="CGR43" s="160"/>
      <c r="CGW43" s="150" t="s">
        <v>198</v>
      </c>
      <c r="CGX43" s="147"/>
      <c r="CGY43" s="159"/>
      <c r="CGZ43" s="160"/>
      <c r="CHE43" s="150" t="s">
        <v>198</v>
      </c>
      <c r="CHF43" s="147"/>
      <c r="CHG43" s="159"/>
      <c r="CHH43" s="160"/>
      <c r="CHM43" s="150" t="s">
        <v>198</v>
      </c>
      <c r="CHN43" s="147"/>
      <c r="CHO43" s="159"/>
      <c r="CHP43" s="160"/>
      <c r="CHU43" s="150" t="s">
        <v>198</v>
      </c>
      <c r="CHV43" s="147"/>
      <c r="CHW43" s="159"/>
      <c r="CHX43" s="160"/>
      <c r="CIC43" s="150" t="s">
        <v>198</v>
      </c>
      <c r="CID43" s="147"/>
      <c r="CIE43" s="159"/>
      <c r="CIF43" s="160"/>
      <c r="CIK43" s="150" t="s">
        <v>198</v>
      </c>
      <c r="CIL43" s="147"/>
      <c r="CIM43" s="159"/>
      <c r="CIN43" s="160"/>
      <c r="CIS43" s="150" t="s">
        <v>198</v>
      </c>
      <c r="CIT43" s="147"/>
      <c r="CIU43" s="159"/>
      <c r="CIV43" s="160"/>
      <c r="CJA43" s="150" t="s">
        <v>198</v>
      </c>
      <c r="CJB43" s="147"/>
      <c r="CJC43" s="159"/>
      <c r="CJD43" s="160"/>
      <c r="CJI43" s="150" t="s">
        <v>198</v>
      </c>
      <c r="CJJ43" s="147"/>
      <c r="CJK43" s="159"/>
      <c r="CJL43" s="160"/>
      <c r="CJQ43" s="150" t="s">
        <v>198</v>
      </c>
      <c r="CJR43" s="147"/>
      <c r="CJS43" s="159"/>
      <c r="CJT43" s="160"/>
      <c r="CJY43" s="150" t="s">
        <v>198</v>
      </c>
      <c r="CJZ43" s="147"/>
      <c r="CKA43" s="159"/>
      <c r="CKB43" s="160"/>
      <c r="CKG43" s="150" t="s">
        <v>198</v>
      </c>
      <c r="CKH43" s="147"/>
      <c r="CKI43" s="159"/>
      <c r="CKJ43" s="160"/>
      <c r="CKO43" s="150" t="s">
        <v>198</v>
      </c>
      <c r="CKP43" s="147"/>
      <c r="CKQ43" s="159"/>
      <c r="CKR43" s="160"/>
      <c r="CKW43" s="150" t="s">
        <v>198</v>
      </c>
      <c r="CKX43" s="147"/>
      <c r="CKY43" s="159"/>
      <c r="CKZ43" s="160"/>
      <c r="CLE43" s="150" t="s">
        <v>198</v>
      </c>
      <c r="CLF43" s="147"/>
      <c r="CLG43" s="159"/>
      <c r="CLH43" s="160"/>
      <c r="CLM43" s="150" t="s">
        <v>198</v>
      </c>
      <c r="CLN43" s="147"/>
      <c r="CLO43" s="159"/>
      <c r="CLP43" s="160"/>
      <c r="CLU43" s="150" t="s">
        <v>198</v>
      </c>
      <c r="CLV43" s="147"/>
      <c r="CLW43" s="159"/>
      <c r="CLX43" s="160"/>
      <c r="CMC43" s="150" t="s">
        <v>198</v>
      </c>
      <c r="CMD43" s="147"/>
      <c r="CME43" s="159"/>
      <c r="CMF43" s="160"/>
      <c r="CMK43" s="150" t="s">
        <v>198</v>
      </c>
      <c r="CML43" s="147"/>
      <c r="CMM43" s="159"/>
      <c r="CMN43" s="160"/>
      <c r="CMS43" s="150" t="s">
        <v>198</v>
      </c>
      <c r="CMT43" s="147"/>
      <c r="CMU43" s="159"/>
      <c r="CMV43" s="160"/>
      <c r="CNA43" s="150" t="s">
        <v>198</v>
      </c>
      <c r="CNB43" s="147"/>
      <c r="CNC43" s="159"/>
      <c r="CND43" s="160"/>
      <c r="CNI43" s="150" t="s">
        <v>198</v>
      </c>
      <c r="CNJ43" s="147"/>
      <c r="CNK43" s="159"/>
      <c r="CNL43" s="160"/>
      <c r="CNQ43" s="150" t="s">
        <v>198</v>
      </c>
      <c r="CNR43" s="147"/>
      <c r="CNS43" s="159"/>
      <c r="CNT43" s="160"/>
      <c r="CNY43" s="150" t="s">
        <v>198</v>
      </c>
      <c r="CNZ43" s="147"/>
      <c r="COA43" s="159"/>
      <c r="COB43" s="160"/>
      <c r="COG43" s="150" t="s">
        <v>198</v>
      </c>
      <c r="COH43" s="147"/>
      <c r="COI43" s="159"/>
      <c r="COJ43" s="160"/>
      <c r="COO43" s="150" t="s">
        <v>198</v>
      </c>
      <c r="COP43" s="147"/>
      <c r="COQ43" s="159"/>
      <c r="COR43" s="160"/>
      <c r="COW43" s="150" t="s">
        <v>198</v>
      </c>
      <c r="COX43" s="147"/>
      <c r="COY43" s="159"/>
      <c r="COZ43" s="160"/>
      <c r="CPE43" s="150" t="s">
        <v>198</v>
      </c>
      <c r="CPF43" s="147"/>
      <c r="CPG43" s="159"/>
      <c r="CPH43" s="160"/>
      <c r="CPM43" s="150" t="s">
        <v>198</v>
      </c>
      <c r="CPN43" s="147"/>
      <c r="CPO43" s="159"/>
      <c r="CPP43" s="160"/>
      <c r="CPU43" s="150" t="s">
        <v>198</v>
      </c>
      <c r="CPV43" s="147"/>
      <c r="CPW43" s="159"/>
      <c r="CPX43" s="160"/>
      <c r="CQC43" s="150" t="s">
        <v>198</v>
      </c>
      <c r="CQD43" s="147"/>
      <c r="CQE43" s="159"/>
      <c r="CQF43" s="160"/>
      <c r="CQK43" s="150" t="s">
        <v>198</v>
      </c>
      <c r="CQL43" s="147"/>
      <c r="CQM43" s="159"/>
      <c r="CQN43" s="160"/>
      <c r="CQS43" s="150" t="s">
        <v>198</v>
      </c>
      <c r="CQT43" s="147"/>
      <c r="CQU43" s="159"/>
      <c r="CQV43" s="160"/>
      <c r="CRA43" s="150" t="s">
        <v>198</v>
      </c>
      <c r="CRB43" s="147"/>
      <c r="CRC43" s="159"/>
      <c r="CRD43" s="160"/>
      <c r="CRI43" s="150" t="s">
        <v>198</v>
      </c>
      <c r="CRJ43" s="147"/>
      <c r="CRK43" s="159"/>
      <c r="CRL43" s="160"/>
      <c r="CRQ43" s="150" t="s">
        <v>198</v>
      </c>
      <c r="CRR43" s="147"/>
      <c r="CRS43" s="159"/>
      <c r="CRT43" s="160"/>
      <c r="CRY43" s="150" t="s">
        <v>198</v>
      </c>
      <c r="CRZ43" s="147"/>
      <c r="CSA43" s="159"/>
      <c r="CSB43" s="160"/>
      <c r="CSG43" s="150" t="s">
        <v>198</v>
      </c>
      <c r="CSH43" s="147"/>
      <c r="CSI43" s="159"/>
      <c r="CSJ43" s="160"/>
      <c r="CSO43" s="150" t="s">
        <v>198</v>
      </c>
      <c r="CSP43" s="147"/>
      <c r="CSQ43" s="159"/>
      <c r="CSR43" s="160"/>
      <c r="CSW43" s="150" t="s">
        <v>198</v>
      </c>
      <c r="CSX43" s="147"/>
      <c r="CSY43" s="159"/>
      <c r="CSZ43" s="160"/>
      <c r="CTE43" s="150" t="s">
        <v>198</v>
      </c>
      <c r="CTF43" s="147"/>
      <c r="CTG43" s="159"/>
      <c r="CTH43" s="160"/>
      <c r="CTM43" s="150" t="s">
        <v>198</v>
      </c>
      <c r="CTN43" s="147"/>
      <c r="CTO43" s="159"/>
      <c r="CTP43" s="160"/>
      <c r="CTU43" s="150" t="s">
        <v>198</v>
      </c>
      <c r="CTV43" s="147"/>
      <c r="CTW43" s="159"/>
      <c r="CTX43" s="160"/>
      <c r="CUC43" s="150" t="s">
        <v>198</v>
      </c>
      <c r="CUD43" s="147"/>
      <c r="CUE43" s="159"/>
      <c r="CUF43" s="160"/>
      <c r="CUK43" s="150" t="s">
        <v>198</v>
      </c>
      <c r="CUL43" s="147"/>
      <c r="CUM43" s="159"/>
      <c r="CUN43" s="160"/>
      <c r="CUS43" s="150" t="s">
        <v>198</v>
      </c>
      <c r="CUT43" s="147"/>
      <c r="CUU43" s="159"/>
      <c r="CUV43" s="160"/>
      <c r="CVA43" s="150" t="s">
        <v>198</v>
      </c>
      <c r="CVB43" s="147"/>
      <c r="CVC43" s="159"/>
      <c r="CVD43" s="160"/>
      <c r="CVI43" s="150" t="s">
        <v>198</v>
      </c>
      <c r="CVJ43" s="147"/>
      <c r="CVK43" s="159"/>
      <c r="CVL43" s="160"/>
      <c r="CVQ43" s="150" t="s">
        <v>198</v>
      </c>
      <c r="CVR43" s="147"/>
      <c r="CVS43" s="159"/>
      <c r="CVT43" s="160"/>
      <c r="CVY43" s="150" t="s">
        <v>198</v>
      </c>
      <c r="CVZ43" s="147"/>
      <c r="CWA43" s="159"/>
      <c r="CWB43" s="160"/>
      <c r="CWG43" s="150" t="s">
        <v>198</v>
      </c>
      <c r="CWH43" s="147"/>
      <c r="CWI43" s="159"/>
      <c r="CWJ43" s="160"/>
      <c r="CWO43" s="150" t="s">
        <v>198</v>
      </c>
      <c r="CWP43" s="147"/>
      <c r="CWQ43" s="159"/>
      <c r="CWR43" s="160"/>
      <c r="CWW43" s="150" t="s">
        <v>198</v>
      </c>
      <c r="CWX43" s="147"/>
      <c r="CWY43" s="159"/>
      <c r="CWZ43" s="160"/>
      <c r="CXE43" s="150" t="s">
        <v>198</v>
      </c>
      <c r="CXF43" s="147"/>
      <c r="CXG43" s="159"/>
      <c r="CXH43" s="160"/>
      <c r="CXM43" s="150" t="s">
        <v>198</v>
      </c>
      <c r="CXN43" s="147"/>
      <c r="CXO43" s="159"/>
      <c r="CXP43" s="160"/>
      <c r="CXU43" s="150" t="s">
        <v>198</v>
      </c>
      <c r="CXV43" s="147"/>
      <c r="CXW43" s="159"/>
      <c r="CXX43" s="160"/>
      <c r="CYC43" s="150" t="s">
        <v>198</v>
      </c>
      <c r="CYD43" s="147"/>
      <c r="CYE43" s="159"/>
      <c r="CYF43" s="160"/>
      <c r="CYK43" s="150" t="s">
        <v>198</v>
      </c>
      <c r="CYL43" s="147"/>
      <c r="CYM43" s="159"/>
      <c r="CYN43" s="160"/>
      <c r="CYS43" s="150" t="s">
        <v>198</v>
      </c>
      <c r="CYT43" s="147"/>
      <c r="CYU43" s="159"/>
      <c r="CYV43" s="160"/>
      <c r="CZA43" s="150" t="s">
        <v>198</v>
      </c>
      <c r="CZB43" s="147"/>
      <c r="CZC43" s="159"/>
      <c r="CZD43" s="160"/>
      <c r="CZI43" s="150" t="s">
        <v>198</v>
      </c>
      <c r="CZJ43" s="147"/>
      <c r="CZK43" s="159"/>
      <c r="CZL43" s="160"/>
      <c r="CZQ43" s="150" t="s">
        <v>198</v>
      </c>
      <c r="CZR43" s="147"/>
      <c r="CZS43" s="159"/>
      <c r="CZT43" s="160"/>
      <c r="CZY43" s="150" t="s">
        <v>198</v>
      </c>
      <c r="CZZ43" s="147"/>
      <c r="DAA43" s="159"/>
      <c r="DAB43" s="160"/>
      <c r="DAG43" s="150" t="s">
        <v>198</v>
      </c>
      <c r="DAH43" s="147"/>
      <c r="DAI43" s="159"/>
      <c r="DAJ43" s="160"/>
      <c r="DAO43" s="150" t="s">
        <v>198</v>
      </c>
      <c r="DAP43" s="147"/>
      <c r="DAQ43" s="159"/>
      <c r="DAR43" s="160"/>
      <c r="DAW43" s="150" t="s">
        <v>198</v>
      </c>
      <c r="DAX43" s="147"/>
      <c r="DAY43" s="159"/>
      <c r="DAZ43" s="160"/>
      <c r="DBE43" s="150" t="s">
        <v>198</v>
      </c>
      <c r="DBF43" s="147"/>
      <c r="DBG43" s="159"/>
      <c r="DBH43" s="160"/>
      <c r="DBM43" s="150" t="s">
        <v>198</v>
      </c>
      <c r="DBN43" s="147"/>
      <c r="DBO43" s="159"/>
      <c r="DBP43" s="160"/>
      <c r="DBU43" s="150" t="s">
        <v>198</v>
      </c>
      <c r="DBV43" s="147"/>
      <c r="DBW43" s="159"/>
      <c r="DBX43" s="160"/>
      <c r="DCC43" s="150" t="s">
        <v>198</v>
      </c>
      <c r="DCD43" s="147"/>
      <c r="DCE43" s="159"/>
      <c r="DCF43" s="160"/>
      <c r="DCK43" s="150" t="s">
        <v>198</v>
      </c>
      <c r="DCL43" s="147"/>
      <c r="DCM43" s="159"/>
      <c r="DCN43" s="160"/>
      <c r="DCS43" s="150" t="s">
        <v>198</v>
      </c>
      <c r="DCT43" s="147"/>
      <c r="DCU43" s="159"/>
      <c r="DCV43" s="160"/>
      <c r="DDA43" s="150" t="s">
        <v>198</v>
      </c>
      <c r="DDB43" s="147"/>
      <c r="DDC43" s="159"/>
      <c r="DDD43" s="160"/>
      <c r="DDI43" s="150" t="s">
        <v>198</v>
      </c>
      <c r="DDJ43" s="147"/>
      <c r="DDK43" s="159"/>
      <c r="DDL43" s="160"/>
      <c r="DDQ43" s="150" t="s">
        <v>198</v>
      </c>
      <c r="DDR43" s="147"/>
      <c r="DDS43" s="159"/>
      <c r="DDT43" s="160"/>
      <c r="DDY43" s="150" t="s">
        <v>198</v>
      </c>
      <c r="DDZ43" s="147"/>
      <c r="DEA43" s="159"/>
      <c r="DEB43" s="160"/>
      <c r="DEG43" s="150" t="s">
        <v>198</v>
      </c>
      <c r="DEH43" s="147"/>
      <c r="DEI43" s="159"/>
      <c r="DEJ43" s="160"/>
      <c r="DEO43" s="150" t="s">
        <v>198</v>
      </c>
      <c r="DEP43" s="147"/>
      <c r="DEQ43" s="159"/>
      <c r="DER43" s="160"/>
      <c r="DEW43" s="150" t="s">
        <v>198</v>
      </c>
      <c r="DEX43" s="147"/>
      <c r="DEY43" s="159"/>
      <c r="DEZ43" s="160"/>
      <c r="DFE43" s="150" t="s">
        <v>198</v>
      </c>
      <c r="DFF43" s="147"/>
      <c r="DFG43" s="159"/>
      <c r="DFH43" s="160"/>
      <c r="DFM43" s="150" t="s">
        <v>198</v>
      </c>
      <c r="DFN43" s="147"/>
      <c r="DFO43" s="159"/>
      <c r="DFP43" s="160"/>
      <c r="DFU43" s="150" t="s">
        <v>198</v>
      </c>
      <c r="DFV43" s="147"/>
      <c r="DFW43" s="159"/>
      <c r="DFX43" s="160"/>
      <c r="DGC43" s="150" t="s">
        <v>198</v>
      </c>
      <c r="DGD43" s="147"/>
      <c r="DGE43" s="159"/>
      <c r="DGF43" s="160"/>
      <c r="DGK43" s="150" t="s">
        <v>198</v>
      </c>
      <c r="DGL43" s="147"/>
      <c r="DGM43" s="159"/>
      <c r="DGN43" s="160"/>
      <c r="DGS43" s="150" t="s">
        <v>198</v>
      </c>
      <c r="DGT43" s="147"/>
      <c r="DGU43" s="159"/>
      <c r="DGV43" s="160"/>
      <c r="DHA43" s="150" t="s">
        <v>198</v>
      </c>
      <c r="DHB43" s="147"/>
      <c r="DHC43" s="159"/>
      <c r="DHD43" s="160"/>
      <c r="DHI43" s="150" t="s">
        <v>198</v>
      </c>
      <c r="DHJ43" s="147"/>
      <c r="DHK43" s="159"/>
      <c r="DHL43" s="160"/>
      <c r="DHQ43" s="150" t="s">
        <v>198</v>
      </c>
      <c r="DHR43" s="147"/>
      <c r="DHS43" s="159"/>
      <c r="DHT43" s="160"/>
      <c r="DHY43" s="150" t="s">
        <v>198</v>
      </c>
      <c r="DHZ43" s="147"/>
      <c r="DIA43" s="159"/>
      <c r="DIB43" s="160"/>
      <c r="DIG43" s="150" t="s">
        <v>198</v>
      </c>
      <c r="DIH43" s="147"/>
      <c r="DII43" s="159"/>
      <c r="DIJ43" s="160"/>
      <c r="DIO43" s="150" t="s">
        <v>198</v>
      </c>
      <c r="DIP43" s="147"/>
      <c r="DIQ43" s="159"/>
      <c r="DIR43" s="160"/>
      <c r="DIW43" s="150" t="s">
        <v>198</v>
      </c>
      <c r="DIX43" s="147"/>
      <c r="DIY43" s="159"/>
      <c r="DIZ43" s="160"/>
      <c r="DJE43" s="150" t="s">
        <v>198</v>
      </c>
      <c r="DJF43" s="147"/>
      <c r="DJG43" s="159"/>
      <c r="DJH43" s="160"/>
      <c r="DJM43" s="150" t="s">
        <v>198</v>
      </c>
      <c r="DJN43" s="147"/>
      <c r="DJO43" s="159"/>
      <c r="DJP43" s="160"/>
      <c r="DJU43" s="150" t="s">
        <v>198</v>
      </c>
      <c r="DJV43" s="147"/>
      <c r="DJW43" s="159"/>
      <c r="DJX43" s="160"/>
      <c r="DKC43" s="150" t="s">
        <v>198</v>
      </c>
      <c r="DKD43" s="147"/>
      <c r="DKE43" s="159"/>
      <c r="DKF43" s="160"/>
      <c r="DKK43" s="150" t="s">
        <v>198</v>
      </c>
      <c r="DKL43" s="147"/>
      <c r="DKM43" s="159"/>
      <c r="DKN43" s="160"/>
      <c r="DKS43" s="150" t="s">
        <v>198</v>
      </c>
      <c r="DKT43" s="147"/>
      <c r="DKU43" s="159"/>
      <c r="DKV43" s="160"/>
      <c r="DLA43" s="150" t="s">
        <v>198</v>
      </c>
      <c r="DLB43" s="147"/>
      <c r="DLC43" s="159"/>
      <c r="DLD43" s="160"/>
      <c r="DLI43" s="150" t="s">
        <v>198</v>
      </c>
      <c r="DLJ43" s="147"/>
      <c r="DLK43" s="159"/>
      <c r="DLL43" s="160"/>
      <c r="DLQ43" s="150" t="s">
        <v>198</v>
      </c>
      <c r="DLR43" s="147"/>
      <c r="DLS43" s="159"/>
      <c r="DLT43" s="160"/>
      <c r="DLY43" s="150" t="s">
        <v>198</v>
      </c>
      <c r="DLZ43" s="147"/>
      <c r="DMA43" s="159"/>
      <c r="DMB43" s="160"/>
      <c r="DMG43" s="150" t="s">
        <v>198</v>
      </c>
      <c r="DMH43" s="147"/>
      <c r="DMI43" s="159"/>
      <c r="DMJ43" s="160"/>
      <c r="DMO43" s="150" t="s">
        <v>198</v>
      </c>
      <c r="DMP43" s="147"/>
      <c r="DMQ43" s="159"/>
      <c r="DMR43" s="160"/>
      <c r="DMW43" s="150" t="s">
        <v>198</v>
      </c>
      <c r="DMX43" s="147"/>
      <c r="DMY43" s="159"/>
      <c r="DMZ43" s="160"/>
      <c r="DNE43" s="150" t="s">
        <v>198</v>
      </c>
      <c r="DNF43" s="147"/>
      <c r="DNG43" s="159"/>
      <c r="DNH43" s="160"/>
      <c r="DNM43" s="150" t="s">
        <v>198</v>
      </c>
      <c r="DNN43" s="147"/>
      <c r="DNO43" s="159"/>
      <c r="DNP43" s="160"/>
      <c r="DNU43" s="150" t="s">
        <v>198</v>
      </c>
      <c r="DNV43" s="147"/>
      <c r="DNW43" s="159"/>
      <c r="DNX43" s="160"/>
      <c r="DOC43" s="150" t="s">
        <v>198</v>
      </c>
      <c r="DOD43" s="147"/>
      <c r="DOE43" s="159"/>
      <c r="DOF43" s="160"/>
      <c r="DOK43" s="150" t="s">
        <v>198</v>
      </c>
      <c r="DOL43" s="147"/>
      <c r="DOM43" s="159"/>
      <c r="DON43" s="160"/>
      <c r="DOS43" s="150" t="s">
        <v>198</v>
      </c>
      <c r="DOT43" s="147"/>
      <c r="DOU43" s="159"/>
      <c r="DOV43" s="160"/>
      <c r="DPA43" s="150" t="s">
        <v>198</v>
      </c>
      <c r="DPB43" s="147"/>
      <c r="DPC43" s="159"/>
      <c r="DPD43" s="160"/>
      <c r="DPI43" s="150" t="s">
        <v>198</v>
      </c>
      <c r="DPJ43" s="147"/>
      <c r="DPK43" s="159"/>
      <c r="DPL43" s="160"/>
      <c r="DPQ43" s="150" t="s">
        <v>198</v>
      </c>
      <c r="DPR43" s="147"/>
      <c r="DPS43" s="159"/>
      <c r="DPT43" s="160"/>
      <c r="DPY43" s="150" t="s">
        <v>198</v>
      </c>
      <c r="DPZ43" s="147"/>
      <c r="DQA43" s="159"/>
      <c r="DQB43" s="160"/>
      <c r="DQG43" s="150" t="s">
        <v>198</v>
      </c>
      <c r="DQH43" s="147"/>
      <c r="DQI43" s="159"/>
      <c r="DQJ43" s="160"/>
      <c r="DQO43" s="150" t="s">
        <v>198</v>
      </c>
      <c r="DQP43" s="147"/>
      <c r="DQQ43" s="159"/>
      <c r="DQR43" s="160"/>
      <c r="DQW43" s="150" t="s">
        <v>198</v>
      </c>
      <c r="DQX43" s="147"/>
      <c r="DQY43" s="159"/>
      <c r="DQZ43" s="160"/>
      <c r="DRE43" s="150" t="s">
        <v>198</v>
      </c>
      <c r="DRF43" s="147"/>
      <c r="DRG43" s="159"/>
      <c r="DRH43" s="160"/>
      <c r="DRM43" s="150" t="s">
        <v>198</v>
      </c>
      <c r="DRN43" s="147"/>
      <c r="DRO43" s="159"/>
      <c r="DRP43" s="160"/>
      <c r="DRU43" s="150" t="s">
        <v>198</v>
      </c>
      <c r="DRV43" s="147"/>
      <c r="DRW43" s="159"/>
      <c r="DRX43" s="160"/>
      <c r="DSC43" s="150" t="s">
        <v>198</v>
      </c>
      <c r="DSD43" s="147"/>
      <c r="DSE43" s="159"/>
      <c r="DSF43" s="160"/>
      <c r="DSK43" s="150" t="s">
        <v>198</v>
      </c>
      <c r="DSL43" s="147"/>
      <c r="DSM43" s="159"/>
      <c r="DSN43" s="160"/>
      <c r="DSS43" s="150" t="s">
        <v>198</v>
      </c>
      <c r="DST43" s="147"/>
      <c r="DSU43" s="159"/>
      <c r="DSV43" s="160"/>
      <c r="DTA43" s="150" t="s">
        <v>198</v>
      </c>
      <c r="DTB43" s="147"/>
      <c r="DTC43" s="159"/>
      <c r="DTD43" s="160"/>
      <c r="DTI43" s="150" t="s">
        <v>198</v>
      </c>
      <c r="DTJ43" s="147"/>
      <c r="DTK43" s="159"/>
      <c r="DTL43" s="160"/>
      <c r="DTQ43" s="150" t="s">
        <v>198</v>
      </c>
      <c r="DTR43" s="147"/>
      <c r="DTS43" s="159"/>
      <c r="DTT43" s="160"/>
      <c r="DTY43" s="150" t="s">
        <v>198</v>
      </c>
      <c r="DTZ43" s="147"/>
      <c r="DUA43" s="159"/>
      <c r="DUB43" s="160"/>
      <c r="DUG43" s="150" t="s">
        <v>198</v>
      </c>
      <c r="DUH43" s="147"/>
      <c r="DUI43" s="159"/>
      <c r="DUJ43" s="160"/>
      <c r="DUO43" s="150" t="s">
        <v>198</v>
      </c>
      <c r="DUP43" s="147"/>
      <c r="DUQ43" s="159"/>
      <c r="DUR43" s="160"/>
      <c r="DUW43" s="150" t="s">
        <v>198</v>
      </c>
      <c r="DUX43" s="147"/>
      <c r="DUY43" s="159"/>
      <c r="DUZ43" s="160"/>
      <c r="DVE43" s="150" t="s">
        <v>198</v>
      </c>
      <c r="DVF43" s="147"/>
      <c r="DVG43" s="159"/>
      <c r="DVH43" s="160"/>
      <c r="DVM43" s="150" t="s">
        <v>198</v>
      </c>
      <c r="DVN43" s="147"/>
      <c r="DVO43" s="159"/>
      <c r="DVP43" s="160"/>
      <c r="DVU43" s="150" t="s">
        <v>198</v>
      </c>
      <c r="DVV43" s="147"/>
      <c r="DVW43" s="159"/>
      <c r="DVX43" s="160"/>
      <c r="DWC43" s="150" t="s">
        <v>198</v>
      </c>
      <c r="DWD43" s="147"/>
      <c r="DWE43" s="159"/>
      <c r="DWF43" s="160"/>
      <c r="DWK43" s="150" t="s">
        <v>198</v>
      </c>
      <c r="DWL43" s="147"/>
      <c r="DWM43" s="159"/>
      <c r="DWN43" s="160"/>
      <c r="DWS43" s="150" t="s">
        <v>198</v>
      </c>
      <c r="DWT43" s="147"/>
      <c r="DWU43" s="159"/>
      <c r="DWV43" s="160"/>
      <c r="DXA43" s="150" t="s">
        <v>198</v>
      </c>
      <c r="DXB43" s="147"/>
      <c r="DXC43" s="159"/>
      <c r="DXD43" s="160"/>
      <c r="DXI43" s="150" t="s">
        <v>198</v>
      </c>
      <c r="DXJ43" s="147"/>
      <c r="DXK43" s="159"/>
      <c r="DXL43" s="160"/>
      <c r="DXQ43" s="150" t="s">
        <v>198</v>
      </c>
      <c r="DXR43" s="147"/>
      <c r="DXS43" s="159"/>
      <c r="DXT43" s="160"/>
      <c r="DXY43" s="150" t="s">
        <v>198</v>
      </c>
      <c r="DXZ43" s="147"/>
      <c r="DYA43" s="159"/>
      <c r="DYB43" s="160"/>
      <c r="DYG43" s="150" t="s">
        <v>198</v>
      </c>
      <c r="DYH43" s="147"/>
      <c r="DYI43" s="159"/>
      <c r="DYJ43" s="160"/>
      <c r="DYO43" s="150" t="s">
        <v>198</v>
      </c>
      <c r="DYP43" s="147"/>
      <c r="DYQ43" s="159"/>
      <c r="DYR43" s="160"/>
      <c r="DYW43" s="150" t="s">
        <v>198</v>
      </c>
      <c r="DYX43" s="147"/>
      <c r="DYY43" s="159"/>
      <c r="DYZ43" s="160"/>
      <c r="DZE43" s="150" t="s">
        <v>198</v>
      </c>
      <c r="DZF43" s="147"/>
      <c r="DZG43" s="159"/>
      <c r="DZH43" s="160"/>
      <c r="DZM43" s="150" t="s">
        <v>198</v>
      </c>
      <c r="DZN43" s="147"/>
      <c r="DZO43" s="159"/>
      <c r="DZP43" s="160"/>
      <c r="DZU43" s="150" t="s">
        <v>198</v>
      </c>
      <c r="DZV43" s="147"/>
      <c r="DZW43" s="159"/>
      <c r="DZX43" s="160"/>
      <c r="EAC43" s="150" t="s">
        <v>198</v>
      </c>
      <c r="EAD43" s="147"/>
      <c r="EAE43" s="159"/>
      <c r="EAF43" s="160"/>
      <c r="EAK43" s="150" t="s">
        <v>198</v>
      </c>
      <c r="EAL43" s="147"/>
      <c r="EAM43" s="159"/>
      <c r="EAN43" s="160"/>
      <c r="EAS43" s="150" t="s">
        <v>198</v>
      </c>
      <c r="EAT43" s="147"/>
      <c r="EAU43" s="159"/>
      <c r="EAV43" s="160"/>
      <c r="EBA43" s="150" t="s">
        <v>198</v>
      </c>
      <c r="EBB43" s="147"/>
      <c r="EBC43" s="159"/>
      <c r="EBD43" s="160"/>
      <c r="EBI43" s="150" t="s">
        <v>198</v>
      </c>
      <c r="EBJ43" s="147"/>
      <c r="EBK43" s="159"/>
      <c r="EBL43" s="160"/>
      <c r="EBQ43" s="150" t="s">
        <v>198</v>
      </c>
      <c r="EBR43" s="147"/>
      <c r="EBS43" s="159"/>
      <c r="EBT43" s="160"/>
      <c r="EBY43" s="150" t="s">
        <v>198</v>
      </c>
      <c r="EBZ43" s="147"/>
      <c r="ECA43" s="159"/>
      <c r="ECB43" s="160"/>
      <c r="ECG43" s="150" t="s">
        <v>198</v>
      </c>
      <c r="ECH43" s="147"/>
      <c r="ECI43" s="159"/>
      <c r="ECJ43" s="160"/>
      <c r="ECO43" s="150" t="s">
        <v>198</v>
      </c>
      <c r="ECP43" s="147"/>
      <c r="ECQ43" s="159"/>
      <c r="ECR43" s="160"/>
      <c r="ECW43" s="150" t="s">
        <v>198</v>
      </c>
      <c r="ECX43" s="147"/>
      <c r="ECY43" s="159"/>
      <c r="ECZ43" s="160"/>
      <c r="EDE43" s="150" t="s">
        <v>198</v>
      </c>
      <c r="EDF43" s="147"/>
      <c r="EDG43" s="159"/>
      <c r="EDH43" s="160"/>
      <c r="EDM43" s="150" t="s">
        <v>198</v>
      </c>
      <c r="EDN43" s="147"/>
      <c r="EDO43" s="159"/>
      <c r="EDP43" s="160"/>
      <c r="EDU43" s="150" t="s">
        <v>198</v>
      </c>
      <c r="EDV43" s="147"/>
      <c r="EDW43" s="159"/>
      <c r="EDX43" s="160"/>
      <c r="EEC43" s="150" t="s">
        <v>198</v>
      </c>
      <c r="EED43" s="147"/>
      <c r="EEE43" s="159"/>
      <c r="EEF43" s="160"/>
      <c r="EEK43" s="150" t="s">
        <v>198</v>
      </c>
      <c r="EEL43" s="147"/>
      <c r="EEM43" s="159"/>
      <c r="EEN43" s="160"/>
      <c r="EES43" s="150" t="s">
        <v>198</v>
      </c>
      <c r="EET43" s="147"/>
      <c r="EEU43" s="159"/>
      <c r="EEV43" s="160"/>
      <c r="EFA43" s="150" t="s">
        <v>198</v>
      </c>
      <c r="EFB43" s="147"/>
      <c r="EFC43" s="159"/>
      <c r="EFD43" s="160"/>
      <c r="EFI43" s="150" t="s">
        <v>198</v>
      </c>
      <c r="EFJ43" s="147"/>
      <c r="EFK43" s="159"/>
      <c r="EFL43" s="160"/>
      <c r="EFQ43" s="150" t="s">
        <v>198</v>
      </c>
      <c r="EFR43" s="147"/>
      <c r="EFS43" s="159"/>
      <c r="EFT43" s="160"/>
      <c r="EFY43" s="150" t="s">
        <v>198</v>
      </c>
      <c r="EFZ43" s="147"/>
      <c r="EGA43" s="159"/>
      <c r="EGB43" s="160"/>
      <c r="EGG43" s="150" t="s">
        <v>198</v>
      </c>
      <c r="EGH43" s="147"/>
      <c r="EGI43" s="159"/>
      <c r="EGJ43" s="160"/>
      <c r="EGO43" s="150" t="s">
        <v>198</v>
      </c>
      <c r="EGP43" s="147"/>
      <c r="EGQ43" s="159"/>
      <c r="EGR43" s="160"/>
      <c r="EGW43" s="150" t="s">
        <v>198</v>
      </c>
      <c r="EGX43" s="147"/>
      <c r="EGY43" s="159"/>
      <c r="EGZ43" s="160"/>
      <c r="EHE43" s="150" t="s">
        <v>198</v>
      </c>
      <c r="EHF43" s="147"/>
      <c r="EHG43" s="159"/>
      <c r="EHH43" s="160"/>
      <c r="EHM43" s="150" t="s">
        <v>198</v>
      </c>
      <c r="EHN43" s="147"/>
      <c r="EHO43" s="159"/>
      <c r="EHP43" s="160"/>
      <c r="EHU43" s="150" t="s">
        <v>198</v>
      </c>
      <c r="EHV43" s="147"/>
      <c r="EHW43" s="159"/>
      <c r="EHX43" s="160"/>
      <c r="EIC43" s="150" t="s">
        <v>198</v>
      </c>
      <c r="EID43" s="147"/>
      <c r="EIE43" s="159"/>
      <c r="EIF43" s="160"/>
      <c r="EIK43" s="150" t="s">
        <v>198</v>
      </c>
      <c r="EIL43" s="147"/>
      <c r="EIM43" s="159"/>
      <c r="EIN43" s="160"/>
      <c r="EIS43" s="150" t="s">
        <v>198</v>
      </c>
      <c r="EIT43" s="147"/>
      <c r="EIU43" s="159"/>
      <c r="EIV43" s="160"/>
      <c r="EJA43" s="150" t="s">
        <v>198</v>
      </c>
      <c r="EJB43" s="147"/>
      <c r="EJC43" s="159"/>
      <c r="EJD43" s="160"/>
      <c r="EJI43" s="150" t="s">
        <v>198</v>
      </c>
      <c r="EJJ43" s="147"/>
      <c r="EJK43" s="159"/>
      <c r="EJL43" s="160"/>
      <c r="EJQ43" s="150" t="s">
        <v>198</v>
      </c>
      <c r="EJR43" s="147"/>
      <c r="EJS43" s="159"/>
      <c r="EJT43" s="160"/>
      <c r="EJY43" s="150" t="s">
        <v>198</v>
      </c>
      <c r="EJZ43" s="147"/>
      <c r="EKA43" s="159"/>
      <c r="EKB43" s="160"/>
      <c r="EKG43" s="150" t="s">
        <v>198</v>
      </c>
      <c r="EKH43" s="147"/>
      <c r="EKI43" s="159"/>
      <c r="EKJ43" s="160"/>
      <c r="EKO43" s="150" t="s">
        <v>198</v>
      </c>
      <c r="EKP43" s="147"/>
      <c r="EKQ43" s="159"/>
      <c r="EKR43" s="160"/>
      <c r="EKW43" s="150" t="s">
        <v>198</v>
      </c>
      <c r="EKX43" s="147"/>
      <c r="EKY43" s="159"/>
      <c r="EKZ43" s="160"/>
      <c r="ELE43" s="150" t="s">
        <v>198</v>
      </c>
      <c r="ELF43" s="147"/>
      <c r="ELG43" s="159"/>
      <c r="ELH43" s="160"/>
      <c r="ELM43" s="150" t="s">
        <v>198</v>
      </c>
      <c r="ELN43" s="147"/>
      <c r="ELO43" s="159"/>
      <c r="ELP43" s="160"/>
      <c r="ELU43" s="150" t="s">
        <v>198</v>
      </c>
      <c r="ELV43" s="147"/>
      <c r="ELW43" s="159"/>
      <c r="ELX43" s="160"/>
      <c r="EMC43" s="150" t="s">
        <v>198</v>
      </c>
      <c r="EMD43" s="147"/>
      <c r="EME43" s="159"/>
      <c r="EMF43" s="160"/>
      <c r="EMK43" s="150" t="s">
        <v>198</v>
      </c>
      <c r="EML43" s="147"/>
      <c r="EMM43" s="159"/>
      <c r="EMN43" s="160"/>
      <c r="EMS43" s="150" t="s">
        <v>198</v>
      </c>
      <c r="EMT43" s="147"/>
      <c r="EMU43" s="159"/>
      <c r="EMV43" s="160"/>
      <c r="ENA43" s="150" t="s">
        <v>198</v>
      </c>
      <c r="ENB43" s="147"/>
      <c r="ENC43" s="159"/>
      <c r="END43" s="160"/>
      <c r="ENI43" s="150" t="s">
        <v>198</v>
      </c>
      <c r="ENJ43" s="147"/>
      <c r="ENK43" s="159"/>
      <c r="ENL43" s="160"/>
      <c r="ENQ43" s="150" t="s">
        <v>198</v>
      </c>
      <c r="ENR43" s="147"/>
      <c r="ENS43" s="159"/>
      <c r="ENT43" s="160"/>
      <c r="ENY43" s="150" t="s">
        <v>198</v>
      </c>
      <c r="ENZ43" s="147"/>
      <c r="EOA43" s="159"/>
      <c r="EOB43" s="160"/>
      <c r="EOG43" s="150" t="s">
        <v>198</v>
      </c>
      <c r="EOH43" s="147"/>
      <c r="EOI43" s="159"/>
      <c r="EOJ43" s="160"/>
      <c r="EOO43" s="150" t="s">
        <v>198</v>
      </c>
      <c r="EOP43" s="147"/>
      <c r="EOQ43" s="159"/>
      <c r="EOR43" s="160"/>
      <c r="EOW43" s="150" t="s">
        <v>198</v>
      </c>
      <c r="EOX43" s="147"/>
      <c r="EOY43" s="159"/>
      <c r="EOZ43" s="160"/>
      <c r="EPE43" s="150" t="s">
        <v>198</v>
      </c>
      <c r="EPF43" s="147"/>
      <c r="EPG43" s="159"/>
      <c r="EPH43" s="160"/>
      <c r="EPM43" s="150" t="s">
        <v>198</v>
      </c>
      <c r="EPN43" s="147"/>
      <c r="EPO43" s="159"/>
      <c r="EPP43" s="160"/>
      <c r="EPU43" s="150" t="s">
        <v>198</v>
      </c>
      <c r="EPV43" s="147"/>
      <c r="EPW43" s="159"/>
      <c r="EPX43" s="160"/>
      <c r="EQC43" s="150" t="s">
        <v>198</v>
      </c>
      <c r="EQD43" s="147"/>
      <c r="EQE43" s="159"/>
      <c r="EQF43" s="160"/>
      <c r="EQK43" s="150" t="s">
        <v>198</v>
      </c>
      <c r="EQL43" s="147"/>
      <c r="EQM43" s="159"/>
      <c r="EQN43" s="160"/>
      <c r="EQS43" s="150" t="s">
        <v>198</v>
      </c>
      <c r="EQT43" s="147"/>
      <c r="EQU43" s="159"/>
      <c r="EQV43" s="160"/>
      <c r="ERA43" s="150" t="s">
        <v>198</v>
      </c>
      <c r="ERB43" s="147"/>
      <c r="ERC43" s="159"/>
      <c r="ERD43" s="160"/>
      <c r="ERI43" s="150" t="s">
        <v>198</v>
      </c>
      <c r="ERJ43" s="147"/>
      <c r="ERK43" s="159"/>
      <c r="ERL43" s="160"/>
      <c r="ERQ43" s="150" t="s">
        <v>198</v>
      </c>
      <c r="ERR43" s="147"/>
      <c r="ERS43" s="159"/>
      <c r="ERT43" s="160"/>
      <c r="ERY43" s="150" t="s">
        <v>198</v>
      </c>
      <c r="ERZ43" s="147"/>
      <c r="ESA43" s="159"/>
      <c r="ESB43" s="160"/>
      <c r="ESG43" s="150" t="s">
        <v>198</v>
      </c>
      <c r="ESH43" s="147"/>
      <c r="ESI43" s="159"/>
      <c r="ESJ43" s="160"/>
      <c r="ESO43" s="150" t="s">
        <v>198</v>
      </c>
      <c r="ESP43" s="147"/>
      <c r="ESQ43" s="159"/>
      <c r="ESR43" s="160"/>
      <c r="ESW43" s="150" t="s">
        <v>198</v>
      </c>
      <c r="ESX43" s="147"/>
      <c r="ESY43" s="159"/>
      <c r="ESZ43" s="160"/>
      <c r="ETE43" s="150" t="s">
        <v>198</v>
      </c>
      <c r="ETF43" s="147"/>
      <c r="ETG43" s="159"/>
      <c r="ETH43" s="160"/>
      <c r="ETM43" s="150" t="s">
        <v>198</v>
      </c>
      <c r="ETN43" s="147"/>
      <c r="ETO43" s="159"/>
      <c r="ETP43" s="160"/>
      <c r="ETU43" s="150" t="s">
        <v>198</v>
      </c>
      <c r="ETV43" s="147"/>
      <c r="ETW43" s="159"/>
      <c r="ETX43" s="160"/>
      <c r="EUC43" s="150" t="s">
        <v>198</v>
      </c>
      <c r="EUD43" s="147"/>
      <c r="EUE43" s="159"/>
      <c r="EUF43" s="160"/>
      <c r="EUK43" s="150" t="s">
        <v>198</v>
      </c>
      <c r="EUL43" s="147"/>
      <c r="EUM43" s="159"/>
      <c r="EUN43" s="160"/>
      <c r="EUS43" s="150" t="s">
        <v>198</v>
      </c>
      <c r="EUT43" s="147"/>
      <c r="EUU43" s="159"/>
      <c r="EUV43" s="160"/>
      <c r="EVA43" s="150" t="s">
        <v>198</v>
      </c>
      <c r="EVB43" s="147"/>
      <c r="EVC43" s="159"/>
      <c r="EVD43" s="160"/>
      <c r="EVI43" s="150" t="s">
        <v>198</v>
      </c>
      <c r="EVJ43" s="147"/>
      <c r="EVK43" s="159"/>
      <c r="EVL43" s="160"/>
      <c r="EVQ43" s="150" t="s">
        <v>198</v>
      </c>
      <c r="EVR43" s="147"/>
      <c r="EVS43" s="159"/>
      <c r="EVT43" s="160"/>
      <c r="EVY43" s="150" t="s">
        <v>198</v>
      </c>
      <c r="EVZ43" s="147"/>
      <c r="EWA43" s="159"/>
      <c r="EWB43" s="160"/>
      <c r="EWG43" s="150" t="s">
        <v>198</v>
      </c>
      <c r="EWH43" s="147"/>
      <c r="EWI43" s="159"/>
      <c r="EWJ43" s="160"/>
      <c r="EWO43" s="150" t="s">
        <v>198</v>
      </c>
      <c r="EWP43" s="147"/>
      <c r="EWQ43" s="159"/>
      <c r="EWR43" s="160"/>
      <c r="EWW43" s="150" t="s">
        <v>198</v>
      </c>
      <c r="EWX43" s="147"/>
      <c r="EWY43" s="159"/>
      <c r="EWZ43" s="160"/>
      <c r="EXE43" s="150" t="s">
        <v>198</v>
      </c>
      <c r="EXF43" s="147"/>
      <c r="EXG43" s="159"/>
      <c r="EXH43" s="160"/>
      <c r="EXM43" s="150" t="s">
        <v>198</v>
      </c>
      <c r="EXN43" s="147"/>
      <c r="EXO43" s="159"/>
      <c r="EXP43" s="160"/>
      <c r="EXU43" s="150" t="s">
        <v>198</v>
      </c>
      <c r="EXV43" s="147"/>
      <c r="EXW43" s="159"/>
      <c r="EXX43" s="160"/>
      <c r="EYC43" s="150" t="s">
        <v>198</v>
      </c>
      <c r="EYD43" s="147"/>
      <c r="EYE43" s="159"/>
      <c r="EYF43" s="160"/>
      <c r="EYK43" s="150" t="s">
        <v>198</v>
      </c>
      <c r="EYL43" s="147"/>
      <c r="EYM43" s="159"/>
      <c r="EYN43" s="160"/>
      <c r="EYS43" s="150" t="s">
        <v>198</v>
      </c>
      <c r="EYT43" s="147"/>
      <c r="EYU43" s="159"/>
      <c r="EYV43" s="160"/>
      <c r="EZA43" s="150" t="s">
        <v>198</v>
      </c>
      <c r="EZB43" s="147"/>
      <c r="EZC43" s="159"/>
      <c r="EZD43" s="160"/>
      <c r="EZI43" s="150" t="s">
        <v>198</v>
      </c>
      <c r="EZJ43" s="147"/>
      <c r="EZK43" s="159"/>
      <c r="EZL43" s="160"/>
      <c r="EZQ43" s="150" t="s">
        <v>198</v>
      </c>
      <c r="EZR43" s="147"/>
      <c r="EZS43" s="159"/>
      <c r="EZT43" s="160"/>
      <c r="EZY43" s="150" t="s">
        <v>198</v>
      </c>
      <c r="EZZ43" s="147"/>
      <c r="FAA43" s="159"/>
      <c r="FAB43" s="160"/>
      <c r="FAG43" s="150" t="s">
        <v>198</v>
      </c>
      <c r="FAH43" s="147"/>
      <c r="FAI43" s="159"/>
      <c r="FAJ43" s="160"/>
      <c r="FAO43" s="150" t="s">
        <v>198</v>
      </c>
      <c r="FAP43" s="147"/>
      <c r="FAQ43" s="159"/>
      <c r="FAR43" s="160"/>
      <c r="FAW43" s="150" t="s">
        <v>198</v>
      </c>
      <c r="FAX43" s="147"/>
      <c r="FAY43" s="159"/>
      <c r="FAZ43" s="160"/>
      <c r="FBE43" s="150" t="s">
        <v>198</v>
      </c>
      <c r="FBF43" s="147"/>
      <c r="FBG43" s="159"/>
      <c r="FBH43" s="160"/>
      <c r="FBM43" s="150" t="s">
        <v>198</v>
      </c>
      <c r="FBN43" s="147"/>
      <c r="FBO43" s="159"/>
      <c r="FBP43" s="160"/>
      <c r="FBU43" s="150" t="s">
        <v>198</v>
      </c>
      <c r="FBV43" s="147"/>
      <c r="FBW43" s="159"/>
      <c r="FBX43" s="160"/>
      <c r="FCC43" s="150" t="s">
        <v>198</v>
      </c>
      <c r="FCD43" s="147"/>
      <c r="FCE43" s="159"/>
      <c r="FCF43" s="160"/>
      <c r="FCK43" s="150" t="s">
        <v>198</v>
      </c>
      <c r="FCL43" s="147"/>
      <c r="FCM43" s="159"/>
      <c r="FCN43" s="160"/>
      <c r="FCS43" s="150" t="s">
        <v>198</v>
      </c>
      <c r="FCT43" s="147"/>
      <c r="FCU43" s="159"/>
      <c r="FCV43" s="160"/>
      <c r="FDA43" s="150" t="s">
        <v>198</v>
      </c>
      <c r="FDB43" s="147"/>
      <c r="FDC43" s="159"/>
      <c r="FDD43" s="160"/>
      <c r="FDI43" s="150" t="s">
        <v>198</v>
      </c>
      <c r="FDJ43" s="147"/>
      <c r="FDK43" s="159"/>
      <c r="FDL43" s="160"/>
      <c r="FDQ43" s="150" t="s">
        <v>198</v>
      </c>
      <c r="FDR43" s="147"/>
      <c r="FDS43" s="159"/>
      <c r="FDT43" s="160"/>
      <c r="FDY43" s="150" t="s">
        <v>198</v>
      </c>
      <c r="FDZ43" s="147"/>
      <c r="FEA43" s="159"/>
      <c r="FEB43" s="160"/>
      <c r="FEG43" s="150" t="s">
        <v>198</v>
      </c>
      <c r="FEH43" s="147"/>
      <c r="FEI43" s="159"/>
      <c r="FEJ43" s="160"/>
      <c r="FEO43" s="150" t="s">
        <v>198</v>
      </c>
      <c r="FEP43" s="147"/>
      <c r="FEQ43" s="159"/>
      <c r="FER43" s="160"/>
      <c r="FEW43" s="150" t="s">
        <v>198</v>
      </c>
      <c r="FEX43" s="147"/>
      <c r="FEY43" s="159"/>
      <c r="FEZ43" s="160"/>
      <c r="FFE43" s="150" t="s">
        <v>198</v>
      </c>
      <c r="FFF43" s="147"/>
      <c r="FFG43" s="159"/>
      <c r="FFH43" s="160"/>
      <c r="FFM43" s="150" t="s">
        <v>198</v>
      </c>
      <c r="FFN43" s="147"/>
      <c r="FFO43" s="159"/>
      <c r="FFP43" s="160"/>
      <c r="FFU43" s="150" t="s">
        <v>198</v>
      </c>
      <c r="FFV43" s="147"/>
      <c r="FFW43" s="159"/>
      <c r="FFX43" s="160"/>
      <c r="FGC43" s="150" t="s">
        <v>198</v>
      </c>
      <c r="FGD43" s="147"/>
      <c r="FGE43" s="159"/>
      <c r="FGF43" s="160"/>
      <c r="FGK43" s="150" t="s">
        <v>198</v>
      </c>
      <c r="FGL43" s="147"/>
      <c r="FGM43" s="159"/>
      <c r="FGN43" s="160"/>
      <c r="FGS43" s="150" t="s">
        <v>198</v>
      </c>
      <c r="FGT43" s="147"/>
      <c r="FGU43" s="159"/>
      <c r="FGV43" s="160"/>
      <c r="FHA43" s="150" t="s">
        <v>198</v>
      </c>
      <c r="FHB43" s="147"/>
      <c r="FHC43" s="159"/>
      <c r="FHD43" s="160"/>
      <c r="FHI43" s="150" t="s">
        <v>198</v>
      </c>
      <c r="FHJ43" s="147"/>
      <c r="FHK43" s="159"/>
      <c r="FHL43" s="160"/>
      <c r="FHQ43" s="150" t="s">
        <v>198</v>
      </c>
      <c r="FHR43" s="147"/>
      <c r="FHS43" s="159"/>
      <c r="FHT43" s="160"/>
      <c r="FHY43" s="150" t="s">
        <v>198</v>
      </c>
      <c r="FHZ43" s="147"/>
      <c r="FIA43" s="159"/>
      <c r="FIB43" s="160"/>
      <c r="FIG43" s="150" t="s">
        <v>198</v>
      </c>
      <c r="FIH43" s="147"/>
      <c r="FII43" s="159"/>
      <c r="FIJ43" s="160"/>
      <c r="FIO43" s="150" t="s">
        <v>198</v>
      </c>
      <c r="FIP43" s="147"/>
      <c r="FIQ43" s="159"/>
      <c r="FIR43" s="160"/>
      <c r="FIW43" s="150" t="s">
        <v>198</v>
      </c>
      <c r="FIX43" s="147"/>
      <c r="FIY43" s="159"/>
      <c r="FIZ43" s="160"/>
      <c r="FJE43" s="150" t="s">
        <v>198</v>
      </c>
      <c r="FJF43" s="147"/>
      <c r="FJG43" s="159"/>
      <c r="FJH43" s="160"/>
      <c r="FJM43" s="150" t="s">
        <v>198</v>
      </c>
      <c r="FJN43" s="147"/>
      <c r="FJO43" s="159"/>
      <c r="FJP43" s="160"/>
      <c r="FJU43" s="150" t="s">
        <v>198</v>
      </c>
      <c r="FJV43" s="147"/>
      <c r="FJW43" s="159"/>
      <c r="FJX43" s="160"/>
      <c r="FKC43" s="150" t="s">
        <v>198</v>
      </c>
      <c r="FKD43" s="147"/>
      <c r="FKE43" s="159"/>
      <c r="FKF43" s="160"/>
      <c r="FKK43" s="150" t="s">
        <v>198</v>
      </c>
      <c r="FKL43" s="147"/>
      <c r="FKM43" s="159"/>
      <c r="FKN43" s="160"/>
      <c r="FKS43" s="150" t="s">
        <v>198</v>
      </c>
      <c r="FKT43" s="147"/>
      <c r="FKU43" s="159"/>
      <c r="FKV43" s="160"/>
      <c r="FLA43" s="150" t="s">
        <v>198</v>
      </c>
      <c r="FLB43" s="147"/>
      <c r="FLC43" s="159"/>
      <c r="FLD43" s="160"/>
      <c r="FLI43" s="150" t="s">
        <v>198</v>
      </c>
      <c r="FLJ43" s="147"/>
      <c r="FLK43" s="159"/>
      <c r="FLL43" s="160"/>
      <c r="FLQ43" s="150" t="s">
        <v>198</v>
      </c>
      <c r="FLR43" s="147"/>
      <c r="FLS43" s="159"/>
      <c r="FLT43" s="160"/>
      <c r="FLY43" s="150" t="s">
        <v>198</v>
      </c>
      <c r="FLZ43" s="147"/>
      <c r="FMA43" s="159"/>
      <c r="FMB43" s="160"/>
      <c r="FMG43" s="150" t="s">
        <v>198</v>
      </c>
      <c r="FMH43" s="147"/>
      <c r="FMI43" s="159"/>
      <c r="FMJ43" s="160"/>
      <c r="FMO43" s="150" t="s">
        <v>198</v>
      </c>
      <c r="FMP43" s="147"/>
      <c r="FMQ43" s="159"/>
      <c r="FMR43" s="160"/>
      <c r="FMW43" s="150" t="s">
        <v>198</v>
      </c>
      <c r="FMX43" s="147"/>
      <c r="FMY43" s="159"/>
      <c r="FMZ43" s="160"/>
      <c r="FNE43" s="150" t="s">
        <v>198</v>
      </c>
      <c r="FNF43" s="147"/>
      <c r="FNG43" s="159"/>
      <c r="FNH43" s="160"/>
      <c r="FNM43" s="150" t="s">
        <v>198</v>
      </c>
      <c r="FNN43" s="147"/>
      <c r="FNO43" s="159"/>
      <c r="FNP43" s="160"/>
      <c r="FNU43" s="150" t="s">
        <v>198</v>
      </c>
      <c r="FNV43" s="147"/>
      <c r="FNW43" s="159"/>
      <c r="FNX43" s="160"/>
      <c r="FOC43" s="150" t="s">
        <v>198</v>
      </c>
      <c r="FOD43" s="147"/>
      <c r="FOE43" s="159"/>
      <c r="FOF43" s="160"/>
      <c r="FOK43" s="150" t="s">
        <v>198</v>
      </c>
      <c r="FOL43" s="147"/>
      <c r="FOM43" s="159"/>
      <c r="FON43" s="160"/>
      <c r="FOS43" s="150" t="s">
        <v>198</v>
      </c>
      <c r="FOT43" s="147"/>
      <c r="FOU43" s="159"/>
      <c r="FOV43" s="160"/>
      <c r="FPA43" s="150" t="s">
        <v>198</v>
      </c>
      <c r="FPB43" s="147"/>
      <c r="FPC43" s="159"/>
      <c r="FPD43" s="160"/>
      <c r="FPI43" s="150" t="s">
        <v>198</v>
      </c>
      <c r="FPJ43" s="147"/>
      <c r="FPK43" s="159"/>
      <c r="FPL43" s="160"/>
      <c r="FPQ43" s="150" t="s">
        <v>198</v>
      </c>
      <c r="FPR43" s="147"/>
      <c r="FPS43" s="159"/>
      <c r="FPT43" s="160"/>
      <c r="FPY43" s="150" t="s">
        <v>198</v>
      </c>
      <c r="FPZ43" s="147"/>
      <c r="FQA43" s="159"/>
      <c r="FQB43" s="160"/>
      <c r="FQG43" s="150" t="s">
        <v>198</v>
      </c>
      <c r="FQH43" s="147"/>
      <c r="FQI43" s="159"/>
      <c r="FQJ43" s="160"/>
      <c r="FQO43" s="150" t="s">
        <v>198</v>
      </c>
      <c r="FQP43" s="147"/>
      <c r="FQQ43" s="159"/>
      <c r="FQR43" s="160"/>
      <c r="FQW43" s="150" t="s">
        <v>198</v>
      </c>
      <c r="FQX43" s="147"/>
      <c r="FQY43" s="159"/>
      <c r="FQZ43" s="160"/>
      <c r="FRE43" s="150" t="s">
        <v>198</v>
      </c>
      <c r="FRF43" s="147"/>
      <c r="FRG43" s="159"/>
      <c r="FRH43" s="160"/>
      <c r="FRM43" s="150" t="s">
        <v>198</v>
      </c>
      <c r="FRN43" s="147"/>
      <c r="FRO43" s="159"/>
      <c r="FRP43" s="160"/>
      <c r="FRU43" s="150" t="s">
        <v>198</v>
      </c>
      <c r="FRV43" s="147"/>
      <c r="FRW43" s="159"/>
      <c r="FRX43" s="160"/>
      <c r="FSC43" s="150" t="s">
        <v>198</v>
      </c>
      <c r="FSD43" s="147"/>
      <c r="FSE43" s="159"/>
      <c r="FSF43" s="160"/>
      <c r="FSK43" s="150" t="s">
        <v>198</v>
      </c>
      <c r="FSL43" s="147"/>
      <c r="FSM43" s="159"/>
      <c r="FSN43" s="160"/>
      <c r="FSS43" s="150" t="s">
        <v>198</v>
      </c>
      <c r="FST43" s="147"/>
      <c r="FSU43" s="159"/>
      <c r="FSV43" s="160"/>
      <c r="FTA43" s="150" t="s">
        <v>198</v>
      </c>
      <c r="FTB43" s="147"/>
      <c r="FTC43" s="159"/>
      <c r="FTD43" s="160"/>
      <c r="FTI43" s="150" t="s">
        <v>198</v>
      </c>
      <c r="FTJ43" s="147"/>
      <c r="FTK43" s="159"/>
      <c r="FTL43" s="160"/>
      <c r="FTQ43" s="150" t="s">
        <v>198</v>
      </c>
      <c r="FTR43" s="147"/>
      <c r="FTS43" s="159"/>
      <c r="FTT43" s="160"/>
      <c r="FTY43" s="150" t="s">
        <v>198</v>
      </c>
      <c r="FTZ43" s="147"/>
      <c r="FUA43" s="159"/>
      <c r="FUB43" s="160"/>
      <c r="FUG43" s="150" t="s">
        <v>198</v>
      </c>
      <c r="FUH43" s="147"/>
      <c r="FUI43" s="159"/>
      <c r="FUJ43" s="160"/>
      <c r="FUO43" s="150" t="s">
        <v>198</v>
      </c>
      <c r="FUP43" s="147"/>
      <c r="FUQ43" s="159"/>
      <c r="FUR43" s="160"/>
      <c r="FUW43" s="150" t="s">
        <v>198</v>
      </c>
      <c r="FUX43" s="147"/>
      <c r="FUY43" s="159"/>
      <c r="FUZ43" s="160"/>
      <c r="FVE43" s="150" t="s">
        <v>198</v>
      </c>
      <c r="FVF43" s="147"/>
      <c r="FVG43" s="159"/>
      <c r="FVH43" s="160"/>
      <c r="FVM43" s="150" t="s">
        <v>198</v>
      </c>
      <c r="FVN43" s="147"/>
      <c r="FVO43" s="159"/>
      <c r="FVP43" s="160"/>
      <c r="FVU43" s="150" t="s">
        <v>198</v>
      </c>
      <c r="FVV43" s="147"/>
      <c r="FVW43" s="159"/>
      <c r="FVX43" s="160"/>
      <c r="FWC43" s="150" t="s">
        <v>198</v>
      </c>
      <c r="FWD43" s="147"/>
      <c r="FWE43" s="159"/>
      <c r="FWF43" s="160"/>
      <c r="FWK43" s="150" t="s">
        <v>198</v>
      </c>
      <c r="FWL43" s="147"/>
      <c r="FWM43" s="159"/>
      <c r="FWN43" s="160"/>
      <c r="FWS43" s="150" t="s">
        <v>198</v>
      </c>
      <c r="FWT43" s="147"/>
      <c r="FWU43" s="159"/>
      <c r="FWV43" s="160"/>
      <c r="FXA43" s="150" t="s">
        <v>198</v>
      </c>
      <c r="FXB43" s="147"/>
      <c r="FXC43" s="159"/>
      <c r="FXD43" s="160"/>
      <c r="FXI43" s="150" t="s">
        <v>198</v>
      </c>
      <c r="FXJ43" s="147"/>
      <c r="FXK43" s="159"/>
      <c r="FXL43" s="160"/>
      <c r="FXQ43" s="150" t="s">
        <v>198</v>
      </c>
      <c r="FXR43" s="147"/>
      <c r="FXS43" s="159"/>
      <c r="FXT43" s="160"/>
      <c r="FXY43" s="150" t="s">
        <v>198</v>
      </c>
      <c r="FXZ43" s="147"/>
      <c r="FYA43" s="159"/>
      <c r="FYB43" s="160"/>
      <c r="FYG43" s="150" t="s">
        <v>198</v>
      </c>
      <c r="FYH43" s="147"/>
      <c r="FYI43" s="159"/>
      <c r="FYJ43" s="160"/>
      <c r="FYO43" s="150" t="s">
        <v>198</v>
      </c>
      <c r="FYP43" s="147"/>
      <c r="FYQ43" s="159"/>
      <c r="FYR43" s="160"/>
      <c r="FYW43" s="150" t="s">
        <v>198</v>
      </c>
      <c r="FYX43" s="147"/>
      <c r="FYY43" s="159"/>
      <c r="FYZ43" s="160"/>
      <c r="FZE43" s="150" t="s">
        <v>198</v>
      </c>
      <c r="FZF43" s="147"/>
      <c r="FZG43" s="159"/>
      <c r="FZH43" s="160"/>
      <c r="FZM43" s="150" t="s">
        <v>198</v>
      </c>
      <c r="FZN43" s="147"/>
      <c r="FZO43" s="159"/>
      <c r="FZP43" s="160"/>
      <c r="FZU43" s="150" t="s">
        <v>198</v>
      </c>
      <c r="FZV43" s="147"/>
      <c r="FZW43" s="159"/>
      <c r="FZX43" s="160"/>
      <c r="GAC43" s="150" t="s">
        <v>198</v>
      </c>
      <c r="GAD43" s="147"/>
      <c r="GAE43" s="159"/>
      <c r="GAF43" s="160"/>
      <c r="GAK43" s="150" t="s">
        <v>198</v>
      </c>
      <c r="GAL43" s="147"/>
      <c r="GAM43" s="159"/>
      <c r="GAN43" s="160"/>
      <c r="GAS43" s="150" t="s">
        <v>198</v>
      </c>
      <c r="GAT43" s="147"/>
      <c r="GAU43" s="159"/>
      <c r="GAV43" s="160"/>
      <c r="GBA43" s="150" t="s">
        <v>198</v>
      </c>
      <c r="GBB43" s="147"/>
      <c r="GBC43" s="159"/>
      <c r="GBD43" s="160"/>
      <c r="GBI43" s="150" t="s">
        <v>198</v>
      </c>
      <c r="GBJ43" s="147"/>
      <c r="GBK43" s="159"/>
      <c r="GBL43" s="160"/>
      <c r="GBQ43" s="150" t="s">
        <v>198</v>
      </c>
      <c r="GBR43" s="147"/>
      <c r="GBS43" s="159"/>
      <c r="GBT43" s="160"/>
      <c r="GBY43" s="150" t="s">
        <v>198</v>
      </c>
      <c r="GBZ43" s="147"/>
      <c r="GCA43" s="159"/>
      <c r="GCB43" s="160"/>
      <c r="GCG43" s="150" t="s">
        <v>198</v>
      </c>
      <c r="GCH43" s="147"/>
      <c r="GCI43" s="159"/>
      <c r="GCJ43" s="160"/>
      <c r="GCO43" s="150" t="s">
        <v>198</v>
      </c>
      <c r="GCP43" s="147"/>
      <c r="GCQ43" s="159"/>
      <c r="GCR43" s="160"/>
      <c r="GCW43" s="150" t="s">
        <v>198</v>
      </c>
      <c r="GCX43" s="147"/>
      <c r="GCY43" s="159"/>
      <c r="GCZ43" s="160"/>
      <c r="GDE43" s="150" t="s">
        <v>198</v>
      </c>
      <c r="GDF43" s="147"/>
      <c r="GDG43" s="159"/>
      <c r="GDH43" s="160"/>
      <c r="GDM43" s="150" t="s">
        <v>198</v>
      </c>
      <c r="GDN43" s="147"/>
      <c r="GDO43" s="159"/>
      <c r="GDP43" s="160"/>
      <c r="GDU43" s="150" t="s">
        <v>198</v>
      </c>
      <c r="GDV43" s="147"/>
      <c r="GDW43" s="159"/>
      <c r="GDX43" s="160"/>
      <c r="GEC43" s="150" t="s">
        <v>198</v>
      </c>
      <c r="GED43" s="147"/>
      <c r="GEE43" s="159"/>
      <c r="GEF43" s="160"/>
      <c r="GEK43" s="150" t="s">
        <v>198</v>
      </c>
      <c r="GEL43" s="147"/>
      <c r="GEM43" s="159"/>
      <c r="GEN43" s="160"/>
      <c r="GES43" s="150" t="s">
        <v>198</v>
      </c>
      <c r="GET43" s="147"/>
      <c r="GEU43" s="159"/>
      <c r="GEV43" s="160"/>
      <c r="GFA43" s="150" t="s">
        <v>198</v>
      </c>
      <c r="GFB43" s="147"/>
      <c r="GFC43" s="159"/>
      <c r="GFD43" s="160"/>
      <c r="GFI43" s="150" t="s">
        <v>198</v>
      </c>
      <c r="GFJ43" s="147"/>
      <c r="GFK43" s="159"/>
      <c r="GFL43" s="160"/>
      <c r="GFQ43" s="150" t="s">
        <v>198</v>
      </c>
      <c r="GFR43" s="147"/>
      <c r="GFS43" s="159"/>
      <c r="GFT43" s="160"/>
      <c r="GFY43" s="150" t="s">
        <v>198</v>
      </c>
      <c r="GFZ43" s="147"/>
      <c r="GGA43" s="159"/>
      <c r="GGB43" s="160"/>
      <c r="GGG43" s="150" t="s">
        <v>198</v>
      </c>
      <c r="GGH43" s="147"/>
      <c r="GGI43" s="159"/>
      <c r="GGJ43" s="160"/>
      <c r="GGO43" s="150" t="s">
        <v>198</v>
      </c>
      <c r="GGP43" s="147"/>
      <c r="GGQ43" s="159"/>
      <c r="GGR43" s="160"/>
      <c r="GGW43" s="150" t="s">
        <v>198</v>
      </c>
      <c r="GGX43" s="147"/>
      <c r="GGY43" s="159"/>
      <c r="GGZ43" s="160"/>
      <c r="GHE43" s="150" t="s">
        <v>198</v>
      </c>
      <c r="GHF43" s="147"/>
      <c r="GHG43" s="159"/>
      <c r="GHH43" s="160"/>
      <c r="GHM43" s="150" t="s">
        <v>198</v>
      </c>
      <c r="GHN43" s="147"/>
      <c r="GHO43" s="159"/>
      <c r="GHP43" s="160"/>
      <c r="GHU43" s="150" t="s">
        <v>198</v>
      </c>
      <c r="GHV43" s="147"/>
      <c r="GHW43" s="159"/>
      <c r="GHX43" s="160"/>
      <c r="GIC43" s="150" t="s">
        <v>198</v>
      </c>
      <c r="GID43" s="147"/>
      <c r="GIE43" s="159"/>
      <c r="GIF43" s="160"/>
      <c r="GIK43" s="150" t="s">
        <v>198</v>
      </c>
      <c r="GIL43" s="147"/>
      <c r="GIM43" s="159"/>
      <c r="GIN43" s="160"/>
      <c r="GIS43" s="150" t="s">
        <v>198</v>
      </c>
      <c r="GIT43" s="147"/>
      <c r="GIU43" s="159"/>
      <c r="GIV43" s="160"/>
      <c r="GJA43" s="150" t="s">
        <v>198</v>
      </c>
      <c r="GJB43" s="147"/>
      <c r="GJC43" s="159"/>
      <c r="GJD43" s="160"/>
      <c r="GJI43" s="150" t="s">
        <v>198</v>
      </c>
      <c r="GJJ43" s="147"/>
      <c r="GJK43" s="159"/>
      <c r="GJL43" s="160"/>
      <c r="GJQ43" s="150" t="s">
        <v>198</v>
      </c>
      <c r="GJR43" s="147"/>
      <c r="GJS43" s="159"/>
      <c r="GJT43" s="160"/>
      <c r="GJY43" s="150" t="s">
        <v>198</v>
      </c>
      <c r="GJZ43" s="147"/>
      <c r="GKA43" s="159"/>
      <c r="GKB43" s="160"/>
      <c r="GKG43" s="150" t="s">
        <v>198</v>
      </c>
      <c r="GKH43" s="147"/>
      <c r="GKI43" s="159"/>
      <c r="GKJ43" s="160"/>
      <c r="GKO43" s="150" t="s">
        <v>198</v>
      </c>
      <c r="GKP43" s="147"/>
      <c r="GKQ43" s="159"/>
      <c r="GKR43" s="160"/>
      <c r="GKW43" s="150" t="s">
        <v>198</v>
      </c>
      <c r="GKX43" s="147"/>
      <c r="GKY43" s="159"/>
      <c r="GKZ43" s="160"/>
      <c r="GLE43" s="150" t="s">
        <v>198</v>
      </c>
      <c r="GLF43" s="147"/>
      <c r="GLG43" s="159"/>
      <c r="GLH43" s="160"/>
      <c r="GLM43" s="150" t="s">
        <v>198</v>
      </c>
      <c r="GLN43" s="147"/>
      <c r="GLO43" s="159"/>
      <c r="GLP43" s="160"/>
      <c r="GLU43" s="150" t="s">
        <v>198</v>
      </c>
      <c r="GLV43" s="147"/>
      <c r="GLW43" s="159"/>
      <c r="GLX43" s="160"/>
      <c r="GMC43" s="150" t="s">
        <v>198</v>
      </c>
      <c r="GMD43" s="147"/>
      <c r="GME43" s="159"/>
      <c r="GMF43" s="160"/>
      <c r="GMK43" s="150" t="s">
        <v>198</v>
      </c>
      <c r="GML43" s="147"/>
      <c r="GMM43" s="159"/>
      <c r="GMN43" s="160"/>
      <c r="GMS43" s="150" t="s">
        <v>198</v>
      </c>
      <c r="GMT43" s="147"/>
      <c r="GMU43" s="159"/>
      <c r="GMV43" s="160"/>
      <c r="GNA43" s="150" t="s">
        <v>198</v>
      </c>
      <c r="GNB43" s="147"/>
      <c r="GNC43" s="159"/>
      <c r="GND43" s="160"/>
      <c r="GNI43" s="150" t="s">
        <v>198</v>
      </c>
      <c r="GNJ43" s="147"/>
      <c r="GNK43" s="159"/>
      <c r="GNL43" s="160"/>
      <c r="GNQ43" s="150" t="s">
        <v>198</v>
      </c>
      <c r="GNR43" s="147"/>
      <c r="GNS43" s="159"/>
      <c r="GNT43" s="160"/>
      <c r="GNY43" s="150" t="s">
        <v>198</v>
      </c>
      <c r="GNZ43" s="147"/>
      <c r="GOA43" s="159"/>
      <c r="GOB43" s="160"/>
      <c r="GOG43" s="150" t="s">
        <v>198</v>
      </c>
      <c r="GOH43" s="147"/>
      <c r="GOI43" s="159"/>
      <c r="GOJ43" s="160"/>
      <c r="GOO43" s="150" t="s">
        <v>198</v>
      </c>
      <c r="GOP43" s="147"/>
      <c r="GOQ43" s="159"/>
      <c r="GOR43" s="160"/>
      <c r="GOW43" s="150" t="s">
        <v>198</v>
      </c>
      <c r="GOX43" s="147"/>
      <c r="GOY43" s="159"/>
      <c r="GOZ43" s="160"/>
      <c r="GPE43" s="150" t="s">
        <v>198</v>
      </c>
      <c r="GPF43" s="147"/>
      <c r="GPG43" s="159"/>
      <c r="GPH43" s="160"/>
      <c r="GPM43" s="150" t="s">
        <v>198</v>
      </c>
      <c r="GPN43" s="147"/>
      <c r="GPO43" s="159"/>
      <c r="GPP43" s="160"/>
      <c r="GPU43" s="150" t="s">
        <v>198</v>
      </c>
      <c r="GPV43" s="147"/>
      <c r="GPW43" s="159"/>
      <c r="GPX43" s="160"/>
      <c r="GQC43" s="150" t="s">
        <v>198</v>
      </c>
      <c r="GQD43" s="147"/>
      <c r="GQE43" s="159"/>
      <c r="GQF43" s="160"/>
      <c r="GQK43" s="150" t="s">
        <v>198</v>
      </c>
      <c r="GQL43" s="147"/>
      <c r="GQM43" s="159"/>
      <c r="GQN43" s="160"/>
      <c r="GQS43" s="150" t="s">
        <v>198</v>
      </c>
      <c r="GQT43" s="147"/>
      <c r="GQU43" s="159"/>
      <c r="GQV43" s="160"/>
      <c r="GRA43" s="150" t="s">
        <v>198</v>
      </c>
      <c r="GRB43" s="147"/>
      <c r="GRC43" s="159"/>
      <c r="GRD43" s="160"/>
      <c r="GRI43" s="150" t="s">
        <v>198</v>
      </c>
      <c r="GRJ43" s="147"/>
      <c r="GRK43" s="159"/>
      <c r="GRL43" s="160"/>
      <c r="GRQ43" s="150" t="s">
        <v>198</v>
      </c>
      <c r="GRR43" s="147"/>
      <c r="GRS43" s="159"/>
      <c r="GRT43" s="160"/>
      <c r="GRY43" s="150" t="s">
        <v>198</v>
      </c>
      <c r="GRZ43" s="147"/>
      <c r="GSA43" s="159"/>
      <c r="GSB43" s="160"/>
      <c r="GSG43" s="150" t="s">
        <v>198</v>
      </c>
      <c r="GSH43" s="147"/>
      <c r="GSI43" s="159"/>
      <c r="GSJ43" s="160"/>
      <c r="GSO43" s="150" t="s">
        <v>198</v>
      </c>
      <c r="GSP43" s="147"/>
      <c r="GSQ43" s="159"/>
      <c r="GSR43" s="160"/>
      <c r="GSW43" s="150" t="s">
        <v>198</v>
      </c>
      <c r="GSX43" s="147"/>
      <c r="GSY43" s="159"/>
      <c r="GSZ43" s="160"/>
      <c r="GTE43" s="150" t="s">
        <v>198</v>
      </c>
      <c r="GTF43" s="147"/>
      <c r="GTG43" s="159"/>
      <c r="GTH43" s="160"/>
      <c r="GTM43" s="150" t="s">
        <v>198</v>
      </c>
      <c r="GTN43" s="147"/>
      <c r="GTO43" s="159"/>
      <c r="GTP43" s="160"/>
      <c r="GTU43" s="150" t="s">
        <v>198</v>
      </c>
      <c r="GTV43" s="147"/>
      <c r="GTW43" s="159"/>
      <c r="GTX43" s="160"/>
      <c r="GUC43" s="150" t="s">
        <v>198</v>
      </c>
      <c r="GUD43" s="147"/>
      <c r="GUE43" s="159"/>
      <c r="GUF43" s="160"/>
      <c r="GUK43" s="150" t="s">
        <v>198</v>
      </c>
      <c r="GUL43" s="147"/>
      <c r="GUM43" s="159"/>
      <c r="GUN43" s="160"/>
      <c r="GUS43" s="150" t="s">
        <v>198</v>
      </c>
      <c r="GUT43" s="147"/>
      <c r="GUU43" s="159"/>
      <c r="GUV43" s="160"/>
      <c r="GVA43" s="150" t="s">
        <v>198</v>
      </c>
      <c r="GVB43" s="147"/>
      <c r="GVC43" s="159"/>
      <c r="GVD43" s="160"/>
      <c r="GVI43" s="150" t="s">
        <v>198</v>
      </c>
      <c r="GVJ43" s="147"/>
      <c r="GVK43" s="159"/>
      <c r="GVL43" s="160"/>
      <c r="GVQ43" s="150" t="s">
        <v>198</v>
      </c>
      <c r="GVR43" s="147"/>
      <c r="GVS43" s="159"/>
      <c r="GVT43" s="160"/>
      <c r="GVY43" s="150" t="s">
        <v>198</v>
      </c>
      <c r="GVZ43" s="147"/>
      <c r="GWA43" s="159"/>
      <c r="GWB43" s="160"/>
      <c r="GWG43" s="150" t="s">
        <v>198</v>
      </c>
      <c r="GWH43" s="147"/>
      <c r="GWI43" s="159"/>
      <c r="GWJ43" s="160"/>
      <c r="GWO43" s="150" t="s">
        <v>198</v>
      </c>
      <c r="GWP43" s="147"/>
      <c r="GWQ43" s="159"/>
      <c r="GWR43" s="160"/>
      <c r="GWW43" s="150" t="s">
        <v>198</v>
      </c>
      <c r="GWX43" s="147"/>
      <c r="GWY43" s="159"/>
      <c r="GWZ43" s="160"/>
      <c r="GXE43" s="150" t="s">
        <v>198</v>
      </c>
      <c r="GXF43" s="147"/>
      <c r="GXG43" s="159"/>
      <c r="GXH43" s="160"/>
      <c r="GXM43" s="150" t="s">
        <v>198</v>
      </c>
      <c r="GXN43" s="147"/>
      <c r="GXO43" s="159"/>
      <c r="GXP43" s="160"/>
      <c r="GXU43" s="150" t="s">
        <v>198</v>
      </c>
      <c r="GXV43" s="147"/>
      <c r="GXW43" s="159"/>
      <c r="GXX43" s="160"/>
      <c r="GYC43" s="150" t="s">
        <v>198</v>
      </c>
      <c r="GYD43" s="147"/>
      <c r="GYE43" s="159"/>
      <c r="GYF43" s="160"/>
      <c r="GYK43" s="150" t="s">
        <v>198</v>
      </c>
      <c r="GYL43" s="147"/>
      <c r="GYM43" s="159"/>
      <c r="GYN43" s="160"/>
      <c r="GYS43" s="150" t="s">
        <v>198</v>
      </c>
      <c r="GYT43" s="147"/>
      <c r="GYU43" s="159"/>
      <c r="GYV43" s="160"/>
      <c r="GZA43" s="150" t="s">
        <v>198</v>
      </c>
      <c r="GZB43" s="147"/>
      <c r="GZC43" s="159"/>
      <c r="GZD43" s="160"/>
      <c r="GZI43" s="150" t="s">
        <v>198</v>
      </c>
      <c r="GZJ43" s="147"/>
      <c r="GZK43" s="159"/>
      <c r="GZL43" s="160"/>
      <c r="GZQ43" s="150" t="s">
        <v>198</v>
      </c>
      <c r="GZR43" s="147"/>
      <c r="GZS43" s="159"/>
      <c r="GZT43" s="160"/>
      <c r="GZY43" s="150" t="s">
        <v>198</v>
      </c>
      <c r="GZZ43" s="147"/>
      <c r="HAA43" s="159"/>
      <c r="HAB43" s="160"/>
      <c r="HAG43" s="150" t="s">
        <v>198</v>
      </c>
      <c r="HAH43" s="147"/>
      <c r="HAI43" s="159"/>
      <c r="HAJ43" s="160"/>
      <c r="HAO43" s="150" t="s">
        <v>198</v>
      </c>
      <c r="HAP43" s="147"/>
      <c r="HAQ43" s="159"/>
      <c r="HAR43" s="160"/>
      <c r="HAW43" s="150" t="s">
        <v>198</v>
      </c>
      <c r="HAX43" s="147"/>
      <c r="HAY43" s="159"/>
      <c r="HAZ43" s="160"/>
      <c r="HBE43" s="150" t="s">
        <v>198</v>
      </c>
      <c r="HBF43" s="147"/>
      <c r="HBG43" s="159"/>
      <c r="HBH43" s="160"/>
      <c r="HBM43" s="150" t="s">
        <v>198</v>
      </c>
      <c r="HBN43" s="147"/>
      <c r="HBO43" s="159"/>
      <c r="HBP43" s="160"/>
      <c r="HBU43" s="150" t="s">
        <v>198</v>
      </c>
      <c r="HBV43" s="147"/>
      <c r="HBW43" s="159"/>
      <c r="HBX43" s="160"/>
      <c r="HCC43" s="150" t="s">
        <v>198</v>
      </c>
      <c r="HCD43" s="147"/>
      <c r="HCE43" s="159"/>
      <c r="HCF43" s="160"/>
      <c r="HCK43" s="150" t="s">
        <v>198</v>
      </c>
      <c r="HCL43" s="147"/>
      <c r="HCM43" s="159"/>
      <c r="HCN43" s="160"/>
      <c r="HCS43" s="150" t="s">
        <v>198</v>
      </c>
      <c r="HCT43" s="147"/>
      <c r="HCU43" s="159"/>
      <c r="HCV43" s="160"/>
      <c r="HDA43" s="150" t="s">
        <v>198</v>
      </c>
      <c r="HDB43" s="147"/>
      <c r="HDC43" s="159"/>
      <c r="HDD43" s="160"/>
      <c r="HDI43" s="150" t="s">
        <v>198</v>
      </c>
      <c r="HDJ43" s="147"/>
      <c r="HDK43" s="159"/>
      <c r="HDL43" s="160"/>
      <c r="HDQ43" s="150" t="s">
        <v>198</v>
      </c>
      <c r="HDR43" s="147"/>
      <c r="HDS43" s="159"/>
      <c r="HDT43" s="160"/>
      <c r="HDY43" s="150" t="s">
        <v>198</v>
      </c>
      <c r="HDZ43" s="147"/>
      <c r="HEA43" s="159"/>
      <c r="HEB43" s="160"/>
      <c r="HEG43" s="150" t="s">
        <v>198</v>
      </c>
      <c r="HEH43" s="147"/>
      <c r="HEI43" s="159"/>
      <c r="HEJ43" s="160"/>
      <c r="HEO43" s="150" t="s">
        <v>198</v>
      </c>
      <c r="HEP43" s="147"/>
      <c r="HEQ43" s="159"/>
      <c r="HER43" s="160"/>
      <c r="HEW43" s="150" t="s">
        <v>198</v>
      </c>
      <c r="HEX43" s="147"/>
      <c r="HEY43" s="159"/>
      <c r="HEZ43" s="160"/>
      <c r="HFE43" s="150" t="s">
        <v>198</v>
      </c>
      <c r="HFF43" s="147"/>
      <c r="HFG43" s="159"/>
      <c r="HFH43" s="160"/>
      <c r="HFM43" s="150" t="s">
        <v>198</v>
      </c>
      <c r="HFN43" s="147"/>
      <c r="HFO43" s="159"/>
      <c r="HFP43" s="160"/>
      <c r="HFU43" s="150" t="s">
        <v>198</v>
      </c>
      <c r="HFV43" s="147"/>
      <c r="HFW43" s="159"/>
      <c r="HFX43" s="160"/>
      <c r="HGC43" s="150" t="s">
        <v>198</v>
      </c>
      <c r="HGD43" s="147"/>
      <c r="HGE43" s="159"/>
      <c r="HGF43" s="160"/>
      <c r="HGK43" s="150" t="s">
        <v>198</v>
      </c>
      <c r="HGL43" s="147"/>
      <c r="HGM43" s="159"/>
      <c r="HGN43" s="160"/>
      <c r="HGS43" s="150" t="s">
        <v>198</v>
      </c>
      <c r="HGT43" s="147"/>
      <c r="HGU43" s="159"/>
      <c r="HGV43" s="160"/>
      <c r="HHA43" s="150" t="s">
        <v>198</v>
      </c>
      <c r="HHB43" s="147"/>
      <c r="HHC43" s="159"/>
      <c r="HHD43" s="160"/>
      <c r="HHI43" s="150" t="s">
        <v>198</v>
      </c>
      <c r="HHJ43" s="147"/>
      <c r="HHK43" s="159"/>
      <c r="HHL43" s="160"/>
      <c r="HHQ43" s="150" t="s">
        <v>198</v>
      </c>
      <c r="HHR43" s="147"/>
      <c r="HHS43" s="159"/>
      <c r="HHT43" s="160"/>
      <c r="HHY43" s="150" t="s">
        <v>198</v>
      </c>
      <c r="HHZ43" s="147"/>
      <c r="HIA43" s="159"/>
      <c r="HIB43" s="160"/>
      <c r="HIG43" s="150" t="s">
        <v>198</v>
      </c>
      <c r="HIH43" s="147"/>
      <c r="HII43" s="159"/>
      <c r="HIJ43" s="160"/>
      <c r="HIO43" s="150" t="s">
        <v>198</v>
      </c>
      <c r="HIP43" s="147"/>
      <c r="HIQ43" s="159"/>
      <c r="HIR43" s="160"/>
      <c r="HIW43" s="150" t="s">
        <v>198</v>
      </c>
      <c r="HIX43" s="147"/>
      <c r="HIY43" s="159"/>
      <c r="HIZ43" s="160"/>
      <c r="HJE43" s="150" t="s">
        <v>198</v>
      </c>
      <c r="HJF43" s="147"/>
      <c r="HJG43" s="159"/>
      <c r="HJH43" s="160"/>
      <c r="HJM43" s="150" t="s">
        <v>198</v>
      </c>
      <c r="HJN43" s="147"/>
      <c r="HJO43" s="159"/>
      <c r="HJP43" s="160"/>
      <c r="HJU43" s="150" t="s">
        <v>198</v>
      </c>
      <c r="HJV43" s="147"/>
      <c r="HJW43" s="159"/>
      <c r="HJX43" s="160"/>
      <c r="HKC43" s="150" t="s">
        <v>198</v>
      </c>
      <c r="HKD43" s="147"/>
      <c r="HKE43" s="159"/>
      <c r="HKF43" s="160"/>
      <c r="HKK43" s="150" t="s">
        <v>198</v>
      </c>
      <c r="HKL43" s="147"/>
      <c r="HKM43" s="159"/>
      <c r="HKN43" s="160"/>
      <c r="HKS43" s="150" t="s">
        <v>198</v>
      </c>
      <c r="HKT43" s="147"/>
      <c r="HKU43" s="159"/>
      <c r="HKV43" s="160"/>
      <c r="HLA43" s="150" t="s">
        <v>198</v>
      </c>
      <c r="HLB43" s="147"/>
      <c r="HLC43" s="159"/>
      <c r="HLD43" s="160"/>
      <c r="HLI43" s="150" t="s">
        <v>198</v>
      </c>
      <c r="HLJ43" s="147"/>
      <c r="HLK43" s="159"/>
      <c r="HLL43" s="160"/>
      <c r="HLQ43" s="150" t="s">
        <v>198</v>
      </c>
      <c r="HLR43" s="147"/>
      <c r="HLS43" s="159"/>
      <c r="HLT43" s="160"/>
      <c r="HLY43" s="150" t="s">
        <v>198</v>
      </c>
      <c r="HLZ43" s="147"/>
      <c r="HMA43" s="159"/>
      <c r="HMB43" s="160"/>
      <c r="HMG43" s="150" t="s">
        <v>198</v>
      </c>
      <c r="HMH43" s="147"/>
      <c r="HMI43" s="159"/>
      <c r="HMJ43" s="160"/>
      <c r="HMO43" s="150" t="s">
        <v>198</v>
      </c>
      <c r="HMP43" s="147"/>
      <c r="HMQ43" s="159"/>
      <c r="HMR43" s="160"/>
      <c r="HMW43" s="150" t="s">
        <v>198</v>
      </c>
      <c r="HMX43" s="147"/>
      <c r="HMY43" s="159"/>
      <c r="HMZ43" s="160"/>
      <c r="HNE43" s="150" t="s">
        <v>198</v>
      </c>
      <c r="HNF43" s="147"/>
      <c r="HNG43" s="159"/>
      <c r="HNH43" s="160"/>
      <c r="HNM43" s="150" t="s">
        <v>198</v>
      </c>
      <c r="HNN43" s="147"/>
      <c r="HNO43" s="159"/>
      <c r="HNP43" s="160"/>
      <c r="HNU43" s="150" t="s">
        <v>198</v>
      </c>
      <c r="HNV43" s="147"/>
      <c r="HNW43" s="159"/>
      <c r="HNX43" s="160"/>
      <c r="HOC43" s="150" t="s">
        <v>198</v>
      </c>
      <c r="HOD43" s="147"/>
      <c r="HOE43" s="159"/>
      <c r="HOF43" s="160"/>
      <c r="HOK43" s="150" t="s">
        <v>198</v>
      </c>
      <c r="HOL43" s="147"/>
      <c r="HOM43" s="159"/>
      <c r="HON43" s="160"/>
      <c r="HOS43" s="150" t="s">
        <v>198</v>
      </c>
      <c r="HOT43" s="147"/>
      <c r="HOU43" s="159"/>
      <c r="HOV43" s="160"/>
      <c r="HPA43" s="150" t="s">
        <v>198</v>
      </c>
      <c r="HPB43" s="147"/>
      <c r="HPC43" s="159"/>
      <c r="HPD43" s="160"/>
      <c r="HPI43" s="150" t="s">
        <v>198</v>
      </c>
      <c r="HPJ43" s="147"/>
      <c r="HPK43" s="159"/>
      <c r="HPL43" s="160"/>
      <c r="HPQ43" s="150" t="s">
        <v>198</v>
      </c>
      <c r="HPR43" s="147"/>
      <c r="HPS43" s="159"/>
      <c r="HPT43" s="160"/>
      <c r="HPY43" s="150" t="s">
        <v>198</v>
      </c>
      <c r="HPZ43" s="147"/>
      <c r="HQA43" s="159"/>
      <c r="HQB43" s="160"/>
      <c r="HQG43" s="150" t="s">
        <v>198</v>
      </c>
      <c r="HQH43" s="147"/>
      <c r="HQI43" s="159"/>
      <c r="HQJ43" s="160"/>
      <c r="HQO43" s="150" t="s">
        <v>198</v>
      </c>
      <c r="HQP43" s="147"/>
      <c r="HQQ43" s="159"/>
      <c r="HQR43" s="160"/>
      <c r="HQW43" s="150" t="s">
        <v>198</v>
      </c>
      <c r="HQX43" s="147"/>
      <c r="HQY43" s="159"/>
      <c r="HQZ43" s="160"/>
      <c r="HRE43" s="150" t="s">
        <v>198</v>
      </c>
      <c r="HRF43" s="147"/>
      <c r="HRG43" s="159"/>
      <c r="HRH43" s="160"/>
      <c r="HRM43" s="150" t="s">
        <v>198</v>
      </c>
      <c r="HRN43" s="147"/>
      <c r="HRO43" s="159"/>
      <c r="HRP43" s="160"/>
      <c r="HRU43" s="150" t="s">
        <v>198</v>
      </c>
      <c r="HRV43" s="147"/>
      <c r="HRW43" s="159"/>
      <c r="HRX43" s="160"/>
      <c r="HSC43" s="150" t="s">
        <v>198</v>
      </c>
      <c r="HSD43" s="147"/>
      <c r="HSE43" s="159"/>
      <c r="HSF43" s="160"/>
      <c r="HSK43" s="150" t="s">
        <v>198</v>
      </c>
      <c r="HSL43" s="147"/>
      <c r="HSM43" s="159"/>
      <c r="HSN43" s="160"/>
      <c r="HSS43" s="150" t="s">
        <v>198</v>
      </c>
      <c r="HST43" s="147"/>
      <c r="HSU43" s="159"/>
      <c r="HSV43" s="160"/>
      <c r="HTA43" s="150" t="s">
        <v>198</v>
      </c>
      <c r="HTB43" s="147"/>
      <c r="HTC43" s="159"/>
      <c r="HTD43" s="160"/>
      <c r="HTI43" s="150" t="s">
        <v>198</v>
      </c>
      <c r="HTJ43" s="147"/>
      <c r="HTK43" s="159"/>
      <c r="HTL43" s="160"/>
      <c r="HTQ43" s="150" t="s">
        <v>198</v>
      </c>
      <c r="HTR43" s="147"/>
      <c r="HTS43" s="159"/>
      <c r="HTT43" s="160"/>
      <c r="HTY43" s="150" t="s">
        <v>198</v>
      </c>
      <c r="HTZ43" s="147"/>
      <c r="HUA43" s="159"/>
      <c r="HUB43" s="160"/>
      <c r="HUG43" s="150" t="s">
        <v>198</v>
      </c>
      <c r="HUH43" s="147"/>
      <c r="HUI43" s="159"/>
      <c r="HUJ43" s="160"/>
      <c r="HUO43" s="150" t="s">
        <v>198</v>
      </c>
      <c r="HUP43" s="147"/>
      <c r="HUQ43" s="159"/>
      <c r="HUR43" s="160"/>
      <c r="HUW43" s="150" t="s">
        <v>198</v>
      </c>
      <c r="HUX43" s="147"/>
      <c r="HUY43" s="159"/>
      <c r="HUZ43" s="160"/>
      <c r="HVE43" s="150" t="s">
        <v>198</v>
      </c>
      <c r="HVF43" s="147"/>
      <c r="HVG43" s="159"/>
      <c r="HVH43" s="160"/>
      <c r="HVM43" s="150" t="s">
        <v>198</v>
      </c>
      <c r="HVN43" s="147"/>
      <c r="HVO43" s="159"/>
      <c r="HVP43" s="160"/>
      <c r="HVU43" s="150" t="s">
        <v>198</v>
      </c>
      <c r="HVV43" s="147"/>
      <c r="HVW43" s="159"/>
      <c r="HVX43" s="160"/>
      <c r="HWC43" s="150" t="s">
        <v>198</v>
      </c>
      <c r="HWD43" s="147"/>
      <c r="HWE43" s="159"/>
      <c r="HWF43" s="160"/>
      <c r="HWK43" s="150" t="s">
        <v>198</v>
      </c>
      <c r="HWL43" s="147"/>
      <c r="HWM43" s="159"/>
      <c r="HWN43" s="160"/>
      <c r="HWS43" s="150" t="s">
        <v>198</v>
      </c>
      <c r="HWT43" s="147"/>
      <c r="HWU43" s="159"/>
      <c r="HWV43" s="160"/>
      <c r="HXA43" s="150" t="s">
        <v>198</v>
      </c>
      <c r="HXB43" s="147"/>
      <c r="HXC43" s="159"/>
      <c r="HXD43" s="160"/>
      <c r="HXI43" s="150" t="s">
        <v>198</v>
      </c>
      <c r="HXJ43" s="147"/>
      <c r="HXK43" s="159"/>
      <c r="HXL43" s="160"/>
      <c r="HXQ43" s="150" t="s">
        <v>198</v>
      </c>
      <c r="HXR43" s="147"/>
      <c r="HXS43" s="159"/>
      <c r="HXT43" s="160"/>
      <c r="HXY43" s="150" t="s">
        <v>198</v>
      </c>
      <c r="HXZ43" s="147"/>
      <c r="HYA43" s="159"/>
      <c r="HYB43" s="160"/>
      <c r="HYG43" s="150" t="s">
        <v>198</v>
      </c>
      <c r="HYH43" s="147"/>
      <c r="HYI43" s="159"/>
      <c r="HYJ43" s="160"/>
      <c r="HYO43" s="150" t="s">
        <v>198</v>
      </c>
      <c r="HYP43" s="147"/>
      <c r="HYQ43" s="159"/>
      <c r="HYR43" s="160"/>
      <c r="HYW43" s="150" t="s">
        <v>198</v>
      </c>
      <c r="HYX43" s="147"/>
      <c r="HYY43" s="159"/>
      <c r="HYZ43" s="160"/>
      <c r="HZE43" s="150" t="s">
        <v>198</v>
      </c>
      <c r="HZF43" s="147"/>
      <c r="HZG43" s="159"/>
      <c r="HZH43" s="160"/>
      <c r="HZM43" s="150" t="s">
        <v>198</v>
      </c>
      <c r="HZN43" s="147"/>
      <c r="HZO43" s="159"/>
      <c r="HZP43" s="160"/>
      <c r="HZU43" s="150" t="s">
        <v>198</v>
      </c>
      <c r="HZV43" s="147"/>
      <c r="HZW43" s="159"/>
      <c r="HZX43" s="160"/>
      <c r="IAC43" s="150" t="s">
        <v>198</v>
      </c>
      <c r="IAD43" s="147"/>
      <c r="IAE43" s="159"/>
      <c r="IAF43" s="160"/>
      <c r="IAK43" s="150" t="s">
        <v>198</v>
      </c>
      <c r="IAL43" s="147"/>
      <c r="IAM43" s="159"/>
      <c r="IAN43" s="160"/>
      <c r="IAS43" s="150" t="s">
        <v>198</v>
      </c>
      <c r="IAT43" s="147"/>
      <c r="IAU43" s="159"/>
      <c r="IAV43" s="160"/>
      <c r="IBA43" s="150" t="s">
        <v>198</v>
      </c>
      <c r="IBB43" s="147"/>
      <c r="IBC43" s="159"/>
      <c r="IBD43" s="160"/>
      <c r="IBI43" s="150" t="s">
        <v>198</v>
      </c>
      <c r="IBJ43" s="147"/>
      <c r="IBK43" s="159"/>
      <c r="IBL43" s="160"/>
      <c r="IBQ43" s="150" t="s">
        <v>198</v>
      </c>
      <c r="IBR43" s="147"/>
      <c r="IBS43" s="159"/>
      <c r="IBT43" s="160"/>
      <c r="IBY43" s="150" t="s">
        <v>198</v>
      </c>
      <c r="IBZ43" s="147"/>
      <c r="ICA43" s="159"/>
      <c r="ICB43" s="160"/>
      <c r="ICG43" s="150" t="s">
        <v>198</v>
      </c>
      <c r="ICH43" s="147"/>
      <c r="ICI43" s="159"/>
      <c r="ICJ43" s="160"/>
      <c r="ICO43" s="150" t="s">
        <v>198</v>
      </c>
      <c r="ICP43" s="147"/>
      <c r="ICQ43" s="159"/>
      <c r="ICR43" s="160"/>
      <c r="ICW43" s="150" t="s">
        <v>198</v>
      </c>
      <c r="ICX43" s="147"/>
      <c r="ICY43" s="159"/>
      <c r="ICZ43" s="160"/>
      <c r="IDE43" s="150" t="s">
        <v>198</v>
      </c>
      <c r="IDF43" s="147"/>
      <c r="IDG43" s="159"/>
      <c r="IDH43" s="160"/>
      <c r="IDM43" s="150" t="s">
        <v>198</v>
      </c>
      <c r="IDN43" s="147"/>
      <c r="IDO43" s="159"/>
      <c r="IDP43" s="160"/>
      <c r="IDU43" s="150" t="s">
        <v>198</v>
      </c>
      <c r="IDV43" s="147"/>
      <c r="IDW43" s="159"/>
      <c r="IDX43" s="160"/>
      <c r="IEC43" s="150" t="s">
        <v>198</v>
      </c>
      <c r="IED43" s="147"/>
      <c r="IEE43" s="159"/>
      <c r="IEF43" s="160"/>
      <c r="IEK43" s="150" t="s">
        <v>198</v>
      </c>
      <c r="IEL43" s="147"/>
      <c r="IEM43" s="159"/>
      <c r="IEN43" s="160"/>
      <c r="IES43" s="150" t="s">
        <v>198</v>
      </c>
      <c r="IET43" s="147"/>
      <c r="IEU43" s="159"/>
      <c r="IEV43" s="160"/>
      <c r="IFA43" s="150" t="s">
        <v>198</v>
      </c>
      <c r="IFB43" s="147"/>
      <c r="IFC43" s="159"/>
      <c r="IFD43" s="160"/>
      <c r="IFI43" s="150" t="s">
        <v>198</v>
      </c>
      <c r="IFJ43" s="147"/>
      <c r="IFK43" s="159"/>
      <c r="IFL43" s="160"/>
      <c r="IFQ43" s="150" t="s">
        <v>198</v>
      </c>
      <c r="IFR43" s="147"/>
      <c r="IFS43" s="159"/>
      <c r="IFT43" s="160"/>
      <c r="IFY43" s="150" t="s">
        <v>198</v>
      </c>
      <c r="IFZ43" s="147"/>
      <c r="IGA43" s="159"/>
      <c r="IGB43" s="160"/>
      <c r="IGG43" s="150" t="s">
        <v>198</v>
      </c>
      <c r="IGH43" s="147"/>
      <c r="IGI43" s="159"/>
      <c r="IGJ43" s="160"/>
      <c r="IGO43" s="150" t="s">
        <v>198</v>
      </c>
      <c r="IGP43" s="147"/>
      <c r="IGQ43" s="159"/>
      <c r="IGR43" s="160"/>
      <c r="IGW43" s="150" t="s">
        <v>198</v>
      </c>
      <c r="IGX43" s="147"/>
      <c r="IGY43" s="159"/>
      <c r="IGZ43" s="160"/>
      <c r="IHE43" s="150" t="s">
        <v>198</v>
      </c>
      <c r="IHF43" s="147"/>
      <c r="IHG43" s="159"/>
      <c r="IHH43" s="160"/>
      <c r="IHM43" s="150" t="s">
        <v>198</v>
      </c>
      <c r="IHN43" s="147"/>
      <c r="IHO43" s="159"/>
      <c r="IHP43" s="160"/>
      <c r="IHU43" s="150" t="s">
        <v>198</v>
      </c>
      <c r="IHV43" s="147"/>
      <c r="IHW43" s="159"/>
      <c r="IHX43" s="160"/>
      <c r="IIC43" s="150" t="s">
        <v>198</v>
      </c>
      <c r="IID43" s="147"/>
      <c r="IIE43" s="159"/>
      <c r="IIF43" s="160"/>
      <c r="IIK43" s="150" t="s">
        <v>198</v>
      </c>
      <c r="IIL43" s="147"/>
      <c r="IIM43" s="159"/>
      <c r="IIN43" s="160"/>
      <c r="IIS43" s="150" t="s">
        <v>198</v>
      </c>
      <c r="IIT43" s="147"/>
      <c r="IIU43" s="159"/>
      <c r="IIV43" s="160"/>
      <c r="IJA43" s="150" t="s">
        <v>198</v>
      </c>
      <c r="IJB43" s="147"/>
      <c r="IJC43" s="159"/>
      <c r="IJD43" s="160"/>
      <c r="IJI43" s="150" t="s">
        <v>198</v>
      </c>
      <c r="IJJ43" s="147"/>
      <c r="IJK43" s="159"/>
      <c r="IJL43" s="160"/>
      <c r="IJQ43" s="150" t="s">
        <v>198</v>
      </c>
      <c r="IJR43" s="147"/>
      <c r="IJS43" s="159"/>
      <c r="IJT43" s="160"/>
      <c r="IJY43" s="150" t="s">
        <v>198</v>
      </c>
      <c r="IJZ43" s="147"/>
      <c r="IKA43" s="159"/>
      <c r="IKB43" s="160"/>
      <c r="IKG43" s="150" t="s">
        <v>198</v>
      </c>
      <c r="IKH43" s="147"/>
      <c r="IKI43" s="159"/>
      <c r="IKJ43" s="160"/>
      <c r="IKO43" s="150" t="s">
        <v>198</v>
      </c>
      <c r="IKP43" s="147"/>
      <c r="IKQ43" s="159"/>
      <c r="IKR43" s="160"/>
      <c r="IKW43" s="150" t="s">
        <v>198</v>
      </c>
      <c r="IKX43" s="147"/>
      <c r="IKY43" s="159"/>
      <c r="IKZ43" s="160"/>
      <c r="ILE43" s="150" t="s">
        <v>198</v>
      </c>
      <c r="ILF43" s="147"/>
      <c r="ILG43" s="159"/>
      <c r="ILH43" s="160"/>
      <c r="ILM43" s="150" t="s">
        <v>198</v>
      </c>
      <c r="ILN43" s="147"/>
      <c r="ILO43" s="159"/>
      <c r="ILP43" s="160"/>
      <c r="ILU43" s="150" t="s">
        <v>198</v>
      </c>
      <c r="ILV43" s="147"/>
      <c r="ILW43" s="159"/>
      <c r="ILX43" s="160"/>
      <c r="IMC43" s="150" t="s">
        <v>198</v>
      </c>
      <c r="IMD43" s="147"/>
      <c r="IME43" s="159"/>
      <c r="IMF43" s="160"/>
      <c r="IMK43" s="150" t="s">
        <v>198</v>
      </c>
      <c r="IML43" s="147"/>
      <c r="IMM43" s="159"/>
      <c r="IMN43" s="160"/>
      <c r="IMS43" s="150" t="s">
        <v>198</v>
      </c>
      <c r="IMT43" s="147"/>
      <c r="IMU43" s="159"/>
      <c r="IMV43" s="160"/>
      <c r="INA43" s="150" t="s">
        <v>198</v>
      </c>
      <c r="INB43" s="147"/>
      <c r="INC43" s="159"/>
      <c r="IND43" s="160"/>
      <c r="INI43" s="150" t="s">
        <v>198</v>
      </c>
      <c r="INJ43" s="147"/>
      <c r="INK43" s="159"/>
      <c r="INL43" s="160"/>
      <c r="INQ43" s="150" t="s">
        <v>198</v>
      </c>
      <c r="INR43" s="147"/>
      <c r="INS43" s="159"/>
      <c r="INT43" s="160"/>
      <c r="INY43" s="150" t="s">
        <v>198</v>
      </c>
      <c r="INZ43" s="147"/>
      <c r="IOA43" s="159"/>
      <c r="IOB43" s="160"/>
      <c r="IOG43" s="150" t="s">
        <v>198</v>
      </c>
      <c r="IOH43" s="147"/>
      <c r="IOI43" s="159"/>
      <c r="IOJ43" s="160"/>
      <c r="IOO43" s="150" t="s">
        <v>198</v>
      </c>
      <c r="IOP43" s="147"/>
      <c r="IOQ43" s="159"/>
      <c r="IOR43" s="160"/>
      <c r="IOW43" s="150" t="s">
        <v>198</v>
      </c>
      <c r="IOX43" s="147"/>
      <c r="IOY43" s="159"/>
      <c r="IOZ43" s="160"/>
      <c r="IPE43" s="150" t="s">
        <v>198</v>
      </c>
      <c r="IPF43" s="147"/>
      <c r="IPG43" s="159"/>
      <c r="IPH43" s="160"/>
      <c r="IPM43" s="150" t="s">
        <v>198</v>
      </c>
      <c r="IPN43" s="147"/>
      <c r="IPO43" s="159"/>
      <c r="IPP43" s="160"/>
      <c r="IPU43" s="150" t="s">
        <v>198</v>
      </c>
      <c r="IPV43" s="147"/>
      <c r="IPW43" s="159"/>
      <c r="IPX43" s="160"/>
      <c r="IQC43" s="150" t="s">
        <v>198</v>
      </c>
      <c r="IQD43" s="147"/>
      <c r="IQE43" s="159"/>
      <c r="IQF43" s="160"/>
      <c r="IQK43" s="150" t="s">
        <v>198</v>
      </c>
      <c r="IQL43" s="147"/>
      <c r="IQM43" s="159"/>
      <c r="IQN43" s="160"/>
      <c r="IQS43" s="150" t="s">
        <v>198</v>
      </c>
      <c r="IQT43" s="147"/>
      <c r="IQU43" s="159"/>
      <c r="IQV43" s="160"/>
      <c r="IRA43" s="150" t="s">
        <v>198</v>
      </c>
      <c r="IRB43" s="147"/>
      <c r="IRC43" s="159"/>
      <c r="IRD43" s="160"/>
      <c r="IRI43" s="150" t="s">
        <v>198</v>
      </c>
      <c r="IRJ43" s="147"/>
      <c r="IRK43" s="159"/>
      <c r="IRL43" s="160"/>
      <c r="IRQ43" s="150" t="s">
        <v>198</v>
      </c>
      <c r="IRR43" s="147"/>
      <c r="IRS43" s="159"/>
      <c r="IRT43" s="160"/>
      <c r="IRY43" s="150" t="s">
        <v>198</v>
      </c>
      <c r="IRZ43" s="147"/>
      <c r="ISA43" s="159"/>
      <c r="ISB43" s="160"/>
      <c r="ISG43" s="150" t="s">
        <v>198</v>
      </c>
      <c r="ISH43" s="147"/>
      <c r="ISI43" s="159"/>
      <c r="ISJ43" s="160"/>
      <c r="ISO43" s="150" t="s">
        <v>198</v>
      </c>
      <c r="ISP43" s="147"/>
      <c r="ISQ43" s="159"/>
      <c r="ISR43" s="160"/>
      <c r="ISW43" s="150" t="s">
        <v>198</v>
      </c>
      <c r="ISX43" s="147"/>
      <c r="ISY43" s="159"/>
      <c r="ISZ43" s="160"/>
      <c r="ITE43" s="150" t="s">
        <v>198</v>
      </c>
      <c r="ITF43" s="147"/>
      <c r="ITG43" s="159"/>
      <c r="ITH43" s="160"/>
      <c r="ITM43" s="150" t="s">
        <v>198</v>
      </c>
      <c r="ITN43" s="147"/>
      <c r="ITO43" s="159"/>
      <c r="ITP43" s="160"/>
      <c r="ITU43" s="150" t="s">
        <v>198</v>
      </c>
      <c r="ITV43" s="147"/>
      <c r="ITW43" s="159"/>
      <c r="ITX43" s="160"/>
      <c r="IUC43" s="150" t="s">
        <v>198</v>
      </c>
      <c r="IUD43" s="147"/>
      <c r="IUE43" s="159"/>
      <c r="IUF43" s="160"/>
      <c r="IUK43" s="150" t="s">
        <v>198</v>
      </c>
      <c r="IUL43" s="147"/>
      <c r="IUM43" s="159"/>
      <c r="IUN43" s="160"/>
      <c r="IUS43" s="150" t="s">
        <v>198</v>
      </c>
      <c r="IUT43" s="147"/>
      <c r="IUU43" s="159"/>
      <c r="IUV43" s="160"/>
      <c r="IVA43" s="150" t="s">
        <v>198</v>
      </c>
      <c r="IVB43" s="147"/>
      <c r="IVC43" s="159"/>
      <c r="IVD43" s="160"/>
      <c r="IVI43" s="150" t="s">
        <v>198</v>
      </c>
      <c r="IVJ43" s="147"/>
      <c r="IVK43" s="159"/>
      <c r="IVL43" s="160"/>
      <c r="IVQ43" s="150" t="s">
        <v>198</v>
      </c>
      <c r="IVR43" s="147"/>
      <c r="IVS43" s="159"/>
      <c r="IVT43" s="160"/>
      <c r="IVY43" s="150" t="s">
        <v>198</v>
      </c>
      <c r="IVZ43" s="147"/>
      <c r="IWA43" s="159"/>
      <c r="IWB43" s="160"/>
      <c r="IWG43" s="150" t="s">
        <v>198</v>
      </c>
      <c r="IWH43" s="147"/>
      <c r="IWI43" s="159"/>
      <c r="IWJ43" s="160"/>
      <c r="IWO43" s="150" t="s">
        <v>198</v>
      </c>
      <c r="IWP43" s="147"/>
      <c r="IWQ43" s="159"/>
      <c r="IWR43" s="160"/>
      <c r="IWW43" s="150" t="s">
        <v>198</v>
      </c>
      <c r="IWX43" s="147"/>
      <c r="IWY43" s="159"/>
      <c r="IWZ43" s="160"/>
      <c r="IXE43" s="150" t="s">
        <v>198</v>
      </c>
      <c r="IXF43" s="147"/>
      <c r="IXG43" s="159"/>
      <c r="IXH43" s="160"/>
      <c r="IXM43" s="150" t="s">
        <v>198</v>
      </c>
      <c r="IXN43" s="147"/>
      <c r="IXO43" s="159"/>
      <c r="IXP43" s="160"/>
      <c r="IXU43" s="150" t="s">
        <v>198</v>
      </c>
      <c r="IXV43" s="147"/>
      <c r="IXW43" s="159"/>
      <c r="IXX43" s="160"/>
      <c r="IYC43" s="150" t="s">
        <v>198</v>
      </c>
      <c r="IYD43" s="147"/>
      <c r="IYE43" s="159"/>
      <c r="IYF43" s="160"/>
      <c r="IYK43" s="150" t="s">
        <v>198</v>
      </c>
      <c r="IYL43" s="147"/>
      <c r="IYM43" s="159"/>
      <c r="IYN43" s="160"/>
      <c r="IYS43" s="150" t="s">
        <v>198</v>
      </c>
      <c r="IYT43" s="147"/>
      <c r="IYU43" s="159"/>
      <c r="IYV43" s="160"/>
      <c r="IZA43" s="150" t="s">
        <v>198</v>
      </c>
      <c r="IZB43" s="147"/>
      <c r="IZC43" s="159"/>
      <c r="IZD43" s="160"/>
      <c r="IZI43" s="150" t="s">
        <v>198</v>
      </c>
      <c r="IZJ43" s="147"/>
      <c r="IZK43" s="159"/>
      <c r="IZL43" s="160"/>
      <c r="IZQ43" s="150" t="s">
        <v>198</v>
      </c>
      <c r="IZR43" s="147"/>
      <c r="IZS43" s="159"/>
      <c r="IZT43" s="160"/>
      <c r="IZY43" s="150" t="s">
        <v>198</v>
      </c>
      <c r="IZZ43" s="147"/>
      <c r="JAA43" s="159"/>
      <c r="JAB43" s="160"/>
      <c r="JAG43" s="150" t="s">
        <v>198</v>
      </c>
      <c r="JAH43" s="147"/>
      <c r="JAI43" s="159"/>
      <c r="JAJ43" s="160"/>
      <c r="JAO43" s="150" t="s">
        <v>198</v>
      </c>
      <c r="JAP43" s="147"/>
      <c r="JAQ43" s="159"/>
      <c r="JAR43" s="160"/>
      <c r="JAW43" s="150" t="s">
        <v>198</v>
      </c>
      <c r="JAX43" s="147"/>
      <c r="JAY43" s="159"/>
      <c r="JAZ43" s="160"/>
      <c r="JBE43" s="150" t="s">
        <v>198</v>
      </c>
      <c r="JBF43" s="147"/>
      <c r="JBG43" s="159"/>
      <c r="JBH43" s="160"/>
      <c r="JBM43" s="150" t="s">
        <v>198</v>
      </c>
      <c r="JBN43" s="147"/>
      <c r="JBO43" s="159"/>
      <c r="JBP43" s="160"/>
      <c r="JBU43" s="150" t="s">
        <v>198</v>
      </c>
      <c r="JBV43" s="147"/>
      <c r="JBW43" s="159"/>
      <c r="JBX43" s="160"/>
      <c r="JCC43" s="150" t="s">
        <v>198</v>
      </c>
      <c r="JCD43" s="147"/>
      <c r="JCE43" s="159"/>
      <c r="JCF43" s="160"/>
      <c r="JCK43" s="150" t="s">
        <v>198</v>
      </c>
      <c r="JCL43" s="147"/>
      <c r="JCM43" s="159"/>
      <c r="JCN43" s="160"/>
      <c r="JCS43" s="150" t="s">
        <v>198</v>
      </c>
      <c r="JCT43" s="147"/>
      <c r="JCU43" s="159"/>
      <c r="JCV43" s="160"/>
      <c r="JDA43" s="150" t="s">
        <v>198</v>
      </c>
      <c r="JDB43" s="147"/>
      <c r="JDC43" s="159"/>
      <c r="JDD43" s="160"/>
      <c r="JDI43" s="150" t="s">
        <v>198</v>
      </c>
      <c r="JDJ43" s="147"/>
      <c r="JDK43" s="159"/>
      <c r="JDL43" s="160"/>
      <c r="JDQ43" s="150" t="s">
        <v>198</v>
      </c>
      <c r="JDR43" s="147"/>
      <c r="JDS43" s="159"/>
      <c r="JDT43" s="160"/>
      <c r="JDY43" s="150" t="s">
        <v>198</v>
      </c>
      <c r="JDZ43" s="147"/>
      <c r="JEA43" s="159"/>
      <c r="JEB43" s="160"/>
      <c r="JEG43" s="150" t="s">
        <v>198</v>
      </c>
      <c r="JEH43" s="147"/>
      <c r="JEI43" s="159"/>
      <c r="JEJ43" s="160"/>
      <c r="JEO43" s="150" t="s">
        <v>198</v>
      </c>
      <c r="JEP43" s="147"/>
      <c r="JEQ43" s="159"/>
      <c r="JER43" s="160"/>
      <c r="JEW43" s="150" t="s">
        <v>198</v>
      </c>
      <c r="JEX43" s="147"/>
      <c r="JEY43" s="159"/>
      <c r="JEZ43" s="160"/>
      <c r="JFE43" s="150" t="s">
        <v>198</v>
      </c>
      <c r="JFF43" s="147"/>
      <c r="JFG43" s="159"/>
      <c r="JFH43" s="160"/>
      <c r="JFM43" s="150" t="s">
        <v>198</v>
      </c>
      <c r="JFN43" s="147"/>
      <c r="JFO43" s="159"/>
      <c r="JFP43" s="160"/>
      <c r="JFU43" s="150" t="s">
        <v>198</v>
      </c>
      <c r="JFV43" s="147"/>
      <c r="JFW43" s="159"/>
      <c r="JFX43" s="160"/>
      <c r="JGC43" s="150" t="s">
        <v>198</v>
      </c>
      <c r="JGD43" s="147"/>
      <c r="JGE43" s="159"/>
      <c r="JGF43" s="160"/>
      <c r="JGK43" s="150" t="s">
        <v>198</v>
      </c>
      <c r="JGL43" s="147"/>
      <c r="JGM43" s="159"/>
      <c r="JGN43" s="160"/>
      <c r="JGS43" s="150" t="s">
        <v>198</v>
      </c>
      <c r="JGT43" s="147"/>
      <c r="JGU43" s="159"/>
      <c r="JGV43" s="160"/>
      <c r="JHA43" s="150" t="s">
        <v>198</v>
      </c>
      <c r="JHB43" s="147"/>
      <c r="JHC43" s="159"/>
      <c r="JHD43" s="160"/>
      <c r="JHI43" s="150" t="s">
        <v>198</v>
      </c>
      <c r="JHJ43" s="147"/>
      <c r="JHK43" s="159"/>
      <c r="JHL43" s="160"/>
      <c r="JHQ43" s="150" t="s">
        <v>198</v>
      </c>
      <c r="JHR43" s="147"/>
      <c r="JHS43" s="159"/>
      <c r="JHT43" s="160"/>
      <c r="JHY43" s="150" t="s">
        <v>198</v>
      </c>
      <c r="JHZ43" s="147"/>
      <c r="JIA43" s="159"/>
      <c r="JIB43" s="160"/>
      <c r="JIG43" s="150" t="s">
        <v>198</v>
      </c>
      <c r="JIH43" s="147"/>
      <c r="JII43" s="159"/>
      <c r="JIJ43" s="160"/>
      <c r="JIO43" s="150" t="s">
        <v>198</v>
      </c>
      <c r="JIP43" s="147"/>
      <c r="JIQ43" s="159"/>
      <c r="JIR43" s="160"/>
      <c r="JIW43" s="150" t="s">
        <v>198</v>
      </c>
      <c r="JIX43" s="147"/>
      <c r="JIY43" s="159"/>
      <c r="JIZ43" s="160"/>
      <c r="JJE43" s="150" t="s">
        <v>198</v>
      </c>
      <c r="JJF43" s="147"/>
      <c r="JJG43" s="159"/>
      <c r="JJH43" s="160"/>
      <c r="JJM43" s="150" t="s">
        <v>198</v>
      </c>
      <c r="JJN43" s="147"/>
      <c r="JJO43" s="159"/>
      <c r="JJP43" s="160"/>
      <c r="JJU43" s="150" t="s">
        <v>198</v>
      </c>
      <c r="JJV43" s="147"/>
      <c r="JJW43" s="159"/>
      <c r="JJX43" s="160"/>
      <c r="JKC43" s="150" t="s">
        <v>198</v>
      </c>
      <c r="JKD43" s="147"/>
      <c r="JKE43" s="159"/>
      <c r="JKF43" s="160"/>
      <c r="JKK43" s="150" t="s">
        <v>198</v>
      </c>
      <c r="JKL43" s="147"/>
      <c r="JKM43" s="159"/>
      <c r="JKN43" s="160"/>
      <c r="JKS43" s="150" t="s">
        <v>198</v>
      </c>
      <c r="JKT43" s="147"/>
      <c r="JKU43" s="159"/>
      <c r="JKV43" s="160"/>
      <c r="JLA43" s="150" t="s">
        <v>198</v>
      </c>
      <c r="JLB43" s="147"/>
      <c r="JLC43" s="159"/>
      <c r="JLD43" s="160"/>
      <c r="JLI43" s="150" t="s">
        <v>198</v>
      </c>
      <c r="JLJ43" s="147"/>
      <c r="JLK43" s="159"/>
      <c r="JLL43" s="160"/>
      <c r="JLQ43" s="150" t="s">
        <v>198</v>
      </c>
      <c r="JLR43" s="147"/>
      <c r="JLS43" s="159"/>
      <c r="JLT43" s="160"/>
      <c r="JLY43" s="150" t="s">
        <v>198</v>
      </c>
      <c r="JLZ43" s="147"/>
      <c r="JMA43" s="159"/>
      <c r="JMB43" s="160"/>
      <c r="JMG43" s="150" t="s">
        <v>198</v>
      </c>
      <c r="JMH43" s="147"/>
      <c r="JMI43" s="159"/>
      <c r="JMJ43" s="160"/>
      <c r="JMO43" s="150" t="s">
        <v>198</v>
      </c>
      <c r="JMP43" s="147"/>
      <c r="JMQ43" s="159"/>
      <c r="JMR43" s="160"/>
      <c r="JMW43" s="150" t="s">
        <v>198</v>
      </c>
      <c r="JMX43" s="147"/>
      <c r="JMY43" s="159"/>
      <c r="JMZ43" s="160"/>
      <c r="JNE43" s="150" t="s">
        <v>198</v>
      </c>
      <c r="JNF43" s="147"/>
      <c r="JNG43" s="159"/>
      <c r="JNH43" s="160"/>
      <c r="JNM43" s="150" t="s">
        <v>198</v>
      </c>
      <c r="JNN43" s="147"/>
      <c r="JNO43" s="159"/>
      <c r="JNP43" s="160"/>
      <c r="JNU43" s="150" t="s">
        <v>198</v>
      </c>
      <c r="JNV43" s="147"/>
      <c r="JNW43" s="159"/>
      <c r="JNX43" s="160"/>
      <c r="JOC43" s="150" t="s">
        <v>198</v>
      </c>
      <c r="JOD43" s="147"/>
      <c r="JOE43" s="159"/>
      <c r="JOF43" s="160"/>
      <c r="JOK43" s="150" t="s">
        <v>198</v>
      </c>
      <c r="JOL43" s="147"/>
      <c r="JOM43" s="159"/>
      <c r="JON43" s="160"/>
      <c r="JOS43" s="150" t="s">
        <v>198</v>
      </c>
      <c r="JOT43" s="147"/>
      <c r="JOU43" s="159"/>
      <c r="JOV43" s="160"/>
      <c r="JPA43" s="150" t="s">
        <v>198</v>
      </c>
      <c r="JPB43" s="147"/>
      <c r="JPC43" s="159"/>
      <c r="JPD43" s="160"/>
      <c r="JPI43" s="150" t="s">
        <v>198</v>
      </c>
      <c r="JPJ43" s="147"/>
      <c r="JPK43" s="159"/>
      <c r="JPL43" s="160"/>
      <c r="JPQ43" s="150" t="s">
        <v>198</v>
      </c>
      <c r="JPR43" s="147"/>
      <c r="JPS43" s="159"/>
      <c r="JPT43" s="160"/>
      <c r="JPY43" s="150" t="s">
        <v>198</v>
      </c>
      <c r="JPZ43" s="147"/>
      <c r="JQA43" s="159"/>
      <c r="JQB43" s="160"/>
      <c r="JQG43" s="150" t="s">
        <v>198</v>
      </c>
      <c r="JQH43" s="147"/>
      <c r="JQI43" s="159"/>
      <c r="JQJ43" s="160"/>
      <c r="JQO43" s="150" t="s">
        <v>198</v>
      </c>
      <c r="JQP43" s="147"/>
      <c r="JQQ43" s="159"/>
      <c r="JQR43" s="160"/>
      <c r="JQW43" s="150" t="s">
        <v>198</v>
      </c>
      <c r="JQX43" s="147"/>
      <c r="JQY43" s="159"/>
      <c r="JQZ43" s="160"/>
      <c r="JRE43" s="150" t="s">
        <v>198</v>
      </c>
      <c r="JRF43" s="147"/>
      <c r="JRG43" s="159"/>
      <c r="JRH43" s="160"/>
      <c r="JRM43" s="150" t="s">
        <v>198</v>
      </c>
      <c r="JRN43" s="147"/>
      <c r="JRO43" s="159"/>
      <c r="JRP43" s="160"/>
      <c r="JRU43" s="150" t="s">
        <v>198</v>
      </c>
      <c r="JRV43" s="147"/>
      <c r="JRW43" s="159"/>
      <c r="JRX43" s="160"/>
      <c r="JSC43" s="150" t="s">
        <v>198</v>
      </c>
      <c r="JSD43" s="147"/>
      <c r="JSE43" s="159"/>
      <c r="JSF43" s="160"/>
      <c r="JSK43" s="150" t="s">
        <v>198</v>
      </c>
      <c r="JSL43" s="147"/>
      <c r="JSM43" s="159"/>
      <c r="JSN43" s="160"/>
      <c r="JSS43" s="150" t="s">
        <v>198</v>
      </c>
      <c r="JST43" s="147"/>
      <c r="JSU43" s="159"/>
      <c r="JSV43" s="160"/>
      <c r="JTA43" s="150" t="s">
        <v>198</v>
      </c>
      <c r="JTB43" s="147"/>
      <c r="JTC43" s="159"/>
      <c r="JTD43" s="160"/>
      <c r="JTI43" s="150" t="s">
        <v>198</v>
      </c>
      <c r="JTJ43" s="147"/>
      <c r="JTK43" s="159"/>
      <c r="JTL43" s="160"/>
      <c r="JTQ43" s="150" t="s">
        <v>198</v>
      </c>
      <c r="JTR43" s="147"/>
      <c r="JTS43" s="159"/>
      <c r="JTT43" s="160"/>
      <c r="JTY43" s="150" t="s">
        <v>198</v>
      </c>
      <c r="JTZ43" s="147"/>
      <c r="JUA43" s="159"/>
      <c r="JUB43" s="160"/>
      <c r="JUG43" s="150" t="s">
        <v>198</v>
      </c>
      <c r="JUH43" s="147"/>
      <c r="JUI43" s="159"/>
      <c r="JUJ43" s="160"/>
      <c r="JUO43" s="150" t="s">
        <v>198</v>
      </c>
      <c r="JUP43" s="147"/>
      <c r="JUQ43" s="159"/>
      <c r="JUR43" s="160"/>
      <c r="JUW43" s="150" t="s">
        <v>198</v>
      </c>
      <c r="JUX43" s="147"/>
      <c r="JUY43" s="159"/>
      <c r="JUZ43" s="160"/>
      <c r="JVE43" s="150" t="s">
        <v>198</v>
      </c>
      <c r="JVF43" s="147"/>
      <c r="JVG43" s="159"/>
      <c r="JVH43" s="160"/>
      <c r="JVM43" s="150" t="s">
        <v>198</v>
      </c>
      <c r="JVN43" s="147"/>
      <c r="JVO43" s="159"/>
      <c r="JVP43" s="160"/>
      <c r="JVU43" s="150" t="s">
        <v>198</v>
      </c>
      <c r="JVV43" s="147"/>
      <c r="JVW43" s="159"/>
      <c r="JVX43" s="160"/>
      <c r="JWC43" s="150" t="s">
        <v>198</v>
      </c>
      <c r="JWD43" s="147"/>
      <c r="JWE43" s="159"/>
      <c r="JWF43" s="160"/>
      <c r="JWK43" s="150" t="s">
        <v>198</v>
      </c>
      <c r="JWL43" s="147"/>
      <c r="JWM43" s="159"/>
      <c r="JWN43" s="160"/>
      <c r="JWS43" s="150" t="s">
        <v>198</v>
      </c>
      <c r="JWT43" s="147"/>
      <c r="JWU43" s="159"/>
      <c r="JWV43" s="160"/>
      <c r="JXA43" s="150" t="s">
        <v>198</v>
      </c>
      <c r="JXB43" s="147"/>
      <c r="JXC43" s="159"/>
      <c r="JXD43" s="160"/>
      <c r="JXI43" s="150" t="s">
        <v>198</v>
      </c>
      <c r="JXJ43" s="147"/>
      <c r="JXK43" s="159"/>
      <c r="JXL43" s="160"/>
      <c r="JXQ43" s="150" t="s">
        <v>198</v>
      </c>
      <c r="JXR43" s="147"/>
      <c r="JXS43" s="159"/>
      <c r="JXT43" s="160"/>
      <c r="JXY43" s="150" t="s">
        <v>198</v>
      </c>
      <c r="JXZ43" s="147"/>
      <c r="JYA43" s="159"/>
      <c r="JYB43" s="160"/>
      <c r="JYG43" s="150" t="s">
        <v>198</v>
      </c>
      <c r="JYH43" s="147"/>
      <c r="JYI43" s="159"/>
      <c r="JYJ43" s="160"/>
      <c r="JYO43" s="150" t="s">
        <v>198</v>
      </c>
      <c r="JYP43" s="147"/>
      <c r="JYQ43" s="159"/>
      <c r="JYR43" s="160"/>
      <c r="JYW43" s="150" t="s">
        <v>198</v>
      </c>
      <c r="JYX43" s="147"/>
      <c r="JYY43" s="159"/>
      <c r="JYZ43" s="160"/>
      <c r="JZE43" s="150" t="s">
        <v>198</v>
      </c>
      <c r="JZF43" s="147"/>
      <c r="JZG43" s="159"/>
      <c r="JZH43" s="160"/>
      <c r="JZM43" s="150" t="s">
        <v>198</v>
      </c>
      <c r="JZN43" s="147"/>
      <c r="JZO43" s="159"/>
      <c r="JZP43" s="160"/>
      <c r="JZU43" s="150" t="s">
        <v>198</v>
      </c>
      <c r="JZV43" s="147"/>
      <c r="JZW43" s="159"/>
      <c r="JZX43" s="160"/>
      <c r="KAC43" s="150" t="s">
        <v>198</v>
      </c>
      <c r="KAD43" s="147"/>
      <c r="KAE43" s="159"/>
      <c r="KAF43" s="160"/>
      <c r="KAK43" s="150" t="s">
        <v>198</v>
      </c>
      <c r="KAL43" s="147"/>
      <c r="KAM43" s="159"/>
      <c r="KAN43" s="160"/>
      <c r="KAS43" s="150" t="s">
        <v>198</v>
      </c>
      <c r="KAT43" s="147"/>
      <c r="KAU43" s="159"/>
      <c r="KAV43" s="160"/>
      <c r="KBA43" s="150" t="s">
        <v>198</v>
      </c>
      <c r="KBB43" s="147"/>
      <c r="KBC43" s="159"/>
      <c r="KBD43" s="160"/>
      <c r="KBI43" s="150" t="s">
        <v>198</v>
      </c>
      <c r="KBJ43" s="147"/>
      <c r="KBK43" s="159"/>
      <c r="KBL43" s="160"/>
      <c r="KBQ43" s="150" t="s">
        <v>198</v>
      </c>
      <c r="KBR43" s="147"/>
      <c r="KBS43" s="159"/>
      <c r="KBT43" s="160"/>
      <c r="KBY43" s="150" t="s">
        <v>198</v>
      </c>
      <c r="KBZ43" s="147"/>
      <c r="KCA43" s="159"/>
      <c r="KCB43" s="160"/>
      <c r="KCG43" s="150" t="s">
        <v>198</v>
      </c>
      <c r="KCH43" s="147"/>
      <c r="KCI43" s="159"/>
      <c r="KCJ43" s="160"/>
      <c r="KCO43" s="150" t="s">
        <v>198</v>
      </c>
      <c r="KCP43" s="147"/>
      <c r="KCQ43" s="159"/>
      <c r="KCR43" s="160"/>
      <c r="KCW43" s="150" t="s">
        <v>198</v>
      </c>
      <c r="KCX43" s="147"/>
      <c r="KCY43" s="159"/>
      <c r="KCZ43" s="160"/>
      <c r="KDE43" s="150" t="s">
        <v>198</v>
      </c>
      <c r="KDF43" s="147"/>
      <c r="KDG43" s="159"/>
      <c r="KDH43" s="160"/>
      <c r="KDM43" s="150" t="s">
        <v>198</v>
      </c>
      <c r="KDN43" s="147"/>
      <c r="KDO43" s="159"/>
      <c r="KDP43" s="160"/>
      <c r="KDU43" s="150" t="s">
        <v>198</v>
      </c>
      <c r="KDV43" s="147"/>
      <c r="KDW43" s="159"/>
      <c r="KDX43" s="160"/>
      <c r="KEC43" s="150" t="s">
        <v>198</v>
      </c>
      <c r="KED43" s="147"/>
      <c r="KEE43" s="159"/>
      <c r="KEF43" s="160"/>
      <c r="KEK43" s="150" t="s">
        <v>198</v>
      </c>
      <c r="KEL43" s="147"/>
      <c r="KEM43" s="159"/>
      <c r="KEN43" s="160"/>
      <c r="KES43" s="150" t="s">
        <v>198</v>
      </c>
      <c r="KET43" s="147"/>
      <c r="KEU43" s="159"/>
      <c r="KEV43" s="160"/>
      <c r="KFA43" s="150" t="s">
        <v>198</v>
      </c>
      <c r="KFB43" s="147"/>
      <c r="KFC43" s="159"/>
      <c r="KFD43" s="160"/>
      <c r="KFI43" s="150" t="s">
        <v>198</v>
      </c>
      <c r="KFJ43" s="147"/>
      <c r="KFK43" s="159"/>
      <c r="KFL43" s="160"/>
      <c r="KFQ43" s="150" t="s">
        <v>198</v>
      </c>
      <c r="KFR43" s="147"/>
      <c r="KFS43" s="159"/>
      <c r="KFT43" s="160"/>
      <c r="KFY43" s="150" t="s">
        <v>198</v>
      </c>
      <c r="KFZ43" s="147"/>
      <c r="KGA43" s="159"/>
      <c r="KGB43" s="160"/>
      <c r="KGG43" s="150" t="s">
        <v>198</v>
      </c>
      <c r="KGH43" s="147"/>
      <c r="KGI43" s="159"/>
      <c r="KGJ43" s="160"/>
      <c r="KGO43" s="150" t="s">
        <v>198</v>
      </c>
      <c r="KGP43" s="147"/>
      <c r="KGQ43" s="159"/>
      <c r="KGR43" s="160"/>
      <c r="KGW43" s="150" t="s">
        <v>198</v>
      </c>
      <c r="KGX43" s="147"/>
      <c r="KGY43" s="159"/>
      <c r="KGZ43" s="160"/>
      <c r="KHE43" s="150" t="s">
        <v>198</v>
      </c>
      <c r="KHF43" s="147"/>
      <c r="KHG43" s="159"/>
      <c r="KHH43" s="160"/>
      <c r="KHM43" s="150" t="s">
        <v>198</v>
      </c>
      <c r="KHN43" s="147"/>
      <c r="KHO43" s="159"/>
      <c r="KHP43" s="160"/>
      <c r="KHU43" s="150" t="s">
        <v>198</v>
      </c>
      <c r="KHV43" s="147"/>
      <c r="KHW43" s="159"/>
      <c r="KHX43" s="160"/>
      <c r="KIC43" s="150" t="s">
        <v>198</v>
      </c>
      <c r="KID43" s="147"/>
      <c r="KIE43" s="159"/>
      <c r="KIF43" s="160"/>
      <c r="KIK43" s="150" t="s">
        <v>198</v>
      </c>
      <c r="KIL43" s="147"/>
      <c r="KIM43" s="159"/>
      <c r="KIN43" s="160"/>
      <c r="KIS43" s="150" t="s">
        <v>198</v>
      </c>
      <c r="KIT43" s="147"/>
      <c r="KIU43" s="159"/>
      <c r="KIV43" s="160"/>
      <c r="KJA43" s="150" t="s">
        <v>198</v>
      </c>
      <c r="KJB43" s="147"/>
      <c r="KJC43" s="159"/>
      <c r="KJD43" s="160"/>
      <c r="KJI43" s="150" t="s">
        <v>198</v>
      </c>
      <c r="KJJ43" s="147"/>
      <c r="KJK43" s="159"/>
      <c r="KJL43" s="160"/>
      <c r="KJQ43" s="150" t="s">
        <v>198</v>
      </c>
      <c r="KJR43" s="147"/>
      <c r="KJS43" s="159"/>
      <c r="KJT43" s="160"/>
      <c r="KJY43" s="150" t="s">
        <v>198</v>
      </c>
      <c r="KJZ43" s="147"/>
      <c r="KKA43" s="159"/>
      <c r="KKB43" s="160"/>
      <c r="KKG43" s="150" t="s">
        <v>198</v>
      </c>
      <c r="KKH43" s="147"/>
      <c r="KKI43" s="159"/>
      <c r="KKJ43" s="160"/>
      <c r="KKO43" s="150" t="s">
        <v>198</v>
      </c>
      <c r="KKP43" s="147"/>
      <c r="KKQ43" s="159"/>
      <c r="KKR43" s="160"/>
      <c r="KKW43" s="150" t="s">
        <v>198</v>
      </c>
      <c r="KKX43" s="147"/>
      <c r="KKY43" s="159"/>
      <c r="KKZ43" s="160"/>
      <c r="KLE43" s="150" t="s">
        <v>198</v>
      </c>
      <c r="KLF43" s="147"/>
      <c r="KLG43" s="159"/>
      <c r="KLH43" s="160"/>
      <c r="KLM43" s="150" t="s">
        <v>198</v>
      </c>
      <c r="KLN43" s="147"/>
      <c r="KLO43" s="159"/>
      <c r="KLP43" s="160"/>
      <c r="KLU43" s="150" t="s">
        <v>198</v>
      </c>
      <c r="KLV43" s="147"/>
      <c r="KLW43" s="159"/>
      <c r="KLX43" s="160"/>
      <c r="KMC43" s="150" t="s">
        <v>198</v>
      </c>
      <c r="KMD43" s="147"/>
      <c r="KME43" s="159"/>
      <c r="KMF43" s="160"/>
      <c r="KMK43" s="150" t="s">
        <v>198</v>
      </c>
      <c r="KML43" s="147"/>
      <c r="KMM43" s="159"/>
      <c r="KMN43" s="160"/>
      <c r="KMS43" s="150" t="s">
        <v>198</v>
      </c>
      <c r="KMT43" s="147"/>
      <c r="KMU43" s="159"/>
      <c r="KMV43" s="160"/>
      <c r="KNA43" s="150" t="s">
        <v>198</v>
      </c>
      <c r="KNB43" s="147"/>
      <c r="KNC43" s="159"/>
      <c r="KND43" s="160"/>
      <c r="KNI43" s="150" t="s">
        <v>198</v>
      </c>
      <c r="KNJ43" s="147"/>
      <c r="KNK43" s="159"/>
      <c r="KNL43" s="160"/>
      <c r="KNQ43" s="150" t="s">
        <v>198</v>
      </c>
      <c r="KNR43" s="147"/>
      <c r="KNS43" s="159"/>
      <c r="KNT43" s="160"/>
      <c r="KNY43" s="150" t="s">
        <v>198</v>
      </c>
      <c r="KNZ43" s="147"/>
      <c r="KOA43" s="159"/>
      <c r="KOB43" s="160"/>
      <c r="KOG43" s="150" t="s">
        <v>198</v>
      </c>
      <c r="KOH43" s="147"/>
      <c r="KOI43" s="159"/>
      <c r="KOJ43" s="160"/>
      <c r="KOO43" s="150" t="s">
        <v>198</v>
      </c>
      <c r="KOP43" s="147"/>
      <c r="KOQ43" s="159"/>
      <c r="KOR43" s="160"/>
      <c r="KOW43" s="150" t="s">
        <v>198</v>
      </c>
      <c r="KOX43" s="147"/>
      <c r="KOY43" s="159"/>
      <c r="KOZ43" s="160"/>
      <c r="KPE43" s="150" t="s">
        <v>198</v>
      </c>
      <c r="KPF43" s="147"/>
      <c r="KPG43" s="159"/>
      <c r="KPH43" s="160"/>
      <c r="KPM43" s="150" t="s">
        <v>198</v>
      </c>
      <c r="KPN43" s="147"/>
      <c r="KPO43" s="159"/>
      <c r="KPP43" s="160"/>
      <c r="KPU43" s="150" t="s">
        <v>198</v>
      </c>
      <c r="KPV43" s="147"/>
      <c r="KPW43" s="159"/>
      <c r="KPX43" s="160"/>
      <c r="KQC43" s="150" t="s">
        <v>198</v>
      </c>
      <c r="KQD43" s="147"/>
      <c r="KQE43" s="159"/>
      <c r="KQF43" s="160"/>
      <c r="KQK43" s="150" t="s">
        <v>198</v>
      </c>
      <c r="KQL43" s="147"/>
      <c r="KQM43" s="159"/>
      <c r="KQN43" s="160"/>
      <c r="KQS43" s="150" t="s">
        <v>198</v>
      </c>
      <c r="KQT43" s="147"/>
      <c r="KQU43" s="159"/>
      <c r="KQV43" s="160"/>
      <c r="KRA43" s="150" t="s">
        <v>198</v>
      </c>
      <c r="KRB43" s="147"/>
      <c r="KRC43" s="159"/>
      <c r="KRD43" s="160"/>
      <c r="KRI43" s="150" t="s">
        <v>198</v>
      </c>
      <c r="KRJ43" s="147"/>
      <c r="KRK43" s="159"/>
      <c r="KRL43" s="160"/>
      <c r="KRQ43" s="150" t="s">
        <v>198</v>
      </c>
      <c r="KRR43" s="147"/>
      <c r="KRS43" s="159"/>
      <c r="KRT43" s="160"/>
      <c r="KRY43" s="150" t="s">
        <v>198</v>
      </c>
      <c r="KRZ43" s="147"/>
      <c r="KSA43" s="159"/>
      <c r="KSB43" s="160"/>
      <c r="KSG43" s="150" t="s">
        <v>198</v>
      </c>
      <c r="KSH43" s="147"/>
      <c r="KSI43" s="159"/>
      <c r="KSJ43" s="160"/>
      <c r="KSO43" s="150" t="s">
        <v>198</v>
      </c>
      <c r="KSP43" s="147"/>
      <c r="KSQ43" s="159"/>
      <c r="KSR43" s="160"/>
      <c r="KSW43" s="150" t="s">
        <v>198</v>
      </c>
      <c r="KSX43" s="147"/>
      <c r="KSY43" s="159"/>
      <c r="KSZ43" s="160"/>
      <c r="KTE43" s="150" t="s">
        <v>198</v>
      </c>
      <c r="KTF43" s="147"/>
      <c r="KTG43" s="159"/>
      <c r="KTH43" s="160"/>
      <c r="KTM43" s="150" t="s">
        <v>198</v>
      </c>
      <c r="KTN43" s="147"/>
      <c r="KTO43" s="159"/>
      <c r="KTP43" s="160"/>
      <c r="KTU43" s="150" t="s">
        <v>198</v>
      </c>
      <c r="KTV43" s="147"/>
      <c r="KTW43" s="159"/>
      <c r="KTX43" s="160"/>
      <c r="KUC43" s="150" t="s">
        <v>198</v>
      </c>
      <c r="KUD43" s="147"/>
      <c r="KUE43" s="159"/>
      <c r="KUF43" s="160"/>
      <c r="KUK43" s="150" t="s">
        <v>198</v>
      </c>
      <c r="KUL43" s="147"/>
      <c r="KUM43" s="159"/>
      <c r="KUN43" s="160"/>
      <c r="KUS43" s="150" t="s">
        <v>198</v>
      </c>
      <c r="KUT43" s="147"/>
      <c r="KUU43" s="159"/>
      <c r="KUV43" s="160"/>
      <c r="KVA43" s="150" t="s">
        <v>198</v>
      </c>
      <c r="KVB43" s="147"/>
      <c r="KVC43" s="159"/>
      <c r="KVD43" s="160"/>
      <c r="KVI43" s="150" t="s">
        <v>198</v>
      </c>
      <c r="KVJ43" s="147"/>
      <c r="KVK43" s="159"/>
      <c r="KVL43" s="160"/>
      <c r="KVQ43" s="150" t="s">
        <v>198</v>
      </c>
      <c r="KVR43" s="147"/>
      <c r="KVS43" s="159"/>
      <c r="KVT43" s="160"/>
      <c r="KVY43" s="150" t="s">
        <v>198</v>
      </c>
      <c r="KVZ43" s="147"/>
      <c r="KWA43" s="159"/>
      <c r="KWB43" s="160"/>
      <c r="KWG43" s="150" t="s">
        <v>198</v>
      </c>
      <c r="KWH43" s="147"/>
      <c r="KWI43" s="159"/>
      <c r="KWJ43" s="160"/>
      <c r="KWO43" s="150" t="s">
        <v>198</v>
      </c>
      <c r="KWP43" s="147"/>
      <c r="KWQ43" s="159"/>
      <c r="KWR43" s="160"/>
      <c r="KWW43" s="150" t="s">
        <v>198</v>
      </c>
      <c r="KWX43" s="147"/>
      <c r="KWY43" s="159"/>
      <c r="KWZ43" s="160"/>
      <c r="KXE43" s="150" t="s">
        <v>198</v>
      </c>
      <c r="KXF43" s="147"/>
      <c r="KXG43" s="159"/>
      <c r="KXH43" s="160"/>
      <c r="KXM43" s="150" t="s">
        <v>198</v>
      </c>
      <c r="KXN43" s="147"/>
      <c r="KXO43" s="159"/>
      <c r="KXP43" s="160"/>
      <c r="KXU43" s="150" t="s">
        <v>198</v>
      </c>
      <c r="KXV43" s="147"/>
      <c r="KXW43" s="159"/>
      <c r="KXX43" s="160"/>
      <c r="KYC43" s="150" t="s">
        <v>198</v>
      </c>
      <c r="KYD43" s="147"/>
      <c r="KYE43" s="159"/>
      <c r="KYF43" s="160"/>
      <c r="KYK43" s="150" t="s">
        <v>198</v>
      </c>
      <c r="KYL43" s="147"/>
      <c r="KYM43" s="159"/>
      <c r="KYN43" s="160"/>
      <c r="KYS43" s="150" t="s">
        <v>198</v>
      </c>
      <c r="KYT43" s="147"/>
      <c r="KYU43" s="159"/>
      <c r="KYV43" s="160"/>
      <c r="KZA43" s="150" t="s">
        <v>198</v>
      </c>
      <c r="KZB43" s="147"/>
      <c r="KZC43" s="159"/>
      <c r="KZD43" s="160"/>
      <c r="KZI43" s="150" t="s">
        <v>198</v>
      </c>
      <c r="KZJ43" s="147"/>
      <c r="KZK43" s="159"/>
      <c r="KZL43" s="160"/>
      <c r="KZQ43" s="150" t="s">
        <v>198</v>
      </c>
      <c r="KZR43" s="147"/>
      <c r="KZS43" s="159"/>
      <c r="KZT43" s="160"/>
      <c r="KZY43" s="150" t="s">
        <v>198</v>
      </c>
      <c r="KZZ43" s="147"/>
      <c r="LAA43" s="159"/>
      <c r="LAB43" s="160"/>
      <c r="LAG43" s="150" t="s">
        <v>198</v>
      </c>
      <c r="LAH43" s="147"/>
      <c r="LAI43" s="159"/>
      <c r="LAJ43" s="160"/>
      <c r="LAO43" s="150" t="s">
        <v>198</v>
      </c>
      <c r="LAP43" s="147"/>
      <c r="LAQ43" s="159"/>
      <c r="LAR43" s="160"/>
      <c r="LAW43" s="150" t="s">
        <v>198</v>
      </c>
      <c r="LAX43" s="147"/>
      <c r="LAY43" s="159"/>
      <c r="LAZ43" s="160"/>
      <c r="LBE43" s="150" t="s">
        <v>198</v>
      </c>
      <c r="LBF43" s="147"/>
      <c r="LBG43" s="159"/>
      <c r="LBH43" s="160"/>
      <c r="LBM43" s="150" t="s">
        <v>198</v>
      </c>
      <c r="LBN43" s="147"/>
      <c r="LBO43" s="159"/>
      <c r="LBP43" s="160"/>
      <c r="LBU43" s="150" t="s">
        <v>198</v>
      </c>
      <c r="LBV43" s="147"/>
      <c r="LBW43" s="159"/>
      <c r="LBX43" s="160"/>
      <c r="LCC43" s="150" t="s">
        <v>198</v>
      </c>
      <c r="LCD43" s="147"/>
      <c r="LCE43" s="159"/>
      <c r="LCF43" s="160"/>
      <c r="LCK43" s="150" t="s">
        <v>198</v>
      </c>
      <c r="LCL43" s="147"/>
      <c r="LCM43" s="159"/>
      <c r="LCN43" s="160"/>
      <c r="LCS43" s="150" t="s">
        <v>198</v>
      </c>
      <c r="LCT43" s="147"/>
      <c r="LCU43" s="159"/>
      <c r="LCV43" s="160"/>
      <c r="LDA43" s="150" t="s">
        <v>198</v>
      </c>
      <c r="LDB43" s="147"/>
      <c r="LDC43" s="159"/>
      <c r="LDD43" s="160"/>
      <c r="LDI43" s="150" t="s">
        <v>198</v>
      </c>
      <c r="LDJ43" s="147"/>
      <c r="LDK43" s="159"/>
      <c r="LDL43" s="160"/>
      <c r="LDQ43" s="150" t="s">
        <v>198</v>
      </c>
      <c r="LDR43" s="147"/>
      <c r="LDS43" s="159"/>
      <c r="LDT43" s="160"/>
      <c r="LDY43" s="150" t="s">
        <v>198</v>
      </c>
      <c r="LDZ43" s="147"/>
      <c r="LEA43" s="159"/>
      <c r="LEB43" s="160"/>
      <c r="LEG43" s="150" t="s">
        <v>198</v>
      </c>
      <c r="LEH43" s="147"/>
      <c r="LEI43" s="159"/>
      <c r="LEJ43" s="160"/>
      <c r="LEO43" s="150" t="s">
        <v>198</v>
      </c>
      <c r="LEP43" s="147"/>
      <c r="LEQ43" s="159"/>
      <c r="LER43" s="160"/>
      <c r="LEW43" s="150" t="s">
        <v>198</v>
      </c>
      <c r="LEX43" s="147"/>
      <c r="LEY43" s="159"/>
      <c r="LEZ43" s="160"/>
      <c r="LFE43" s="150" t="s">
        <v>198</v>
      </c>
      <c r="LFF43" s="147"/>
      <c r="LFG43" s="159"/>
      <c r="LFH43" s="160"/>
      <c r="LFM43" s="150" t="s">
        <v>198</v>
      </c>
      <c r="LFN43" s="147"/>
      <c r="LFO43" s="159"/>
      <c r="LFP43" s="160"/>
      <c r="LFU43" s="150" t="s">
        <v>198</v>
      </c>
      <c r="LFV43" s="147"/>
      <c r="LFW43" s="159"/>
      <c r="LFX43" s="160"/>
      <c r="LGC43" s="150" t="s">
        <v>198</v>
      </c>
      <c r="LGD43" s="147"/>
      <c r="LGE43" s="159"/>
      <c r="LGF43" s="160"/>
      <c r="LGK43" s="150" t="s">
        <v>198</v>
      </c>
      <c r="LGL43" s="147"/>
      <c r="LGM43" s="159"/>
      <c r="LGN43" s="160"/>
      <c r="LGS43" s="150" t="s">
        <v>198</v>
      </c>
      <c r="LGT43" s="147"/>
      <c r="LGU43" s="159"/>
      <c r="LGV43" s="160"/>
      <c r="LHA43" s="150" t="s">
        <v>198</v>
      </c>
      <c r="LHB43" s="147"/>
      <c r="LHC43" s="159"/>
      <c r="LHD43" s="160"/>
      <c r="LHI43" s="150" t="s">
        <v>198</v>
      </c>
      <c r="LHJ43" s="147"/>
      <c r="LHK43" s="159"/>
      <c r="LHL43" s="160"/>
      <c r="LHQ43" s="150" t="s">
        <v>198</v>
      </c>
      <c r="LHR43" s="147"/>
      <c r="LHS43" s="159"/>
      <c r="LHT43" s="160"/>
      <c r="LHY43" s="150" t="s">
        <v>198</v>
      </c>
      <c r="LHZ43" s="147"/>
      <c r="LIA43" s="159"/>
      <c r="LIB43" s="160"/>
      <c r="LIG43" s="150" t="s">
        <v>198</v>
      </c>
      <c r="LIH43" s="147"/>
      <c r="LII43" s="159"/>
      <c r="LIJ43" s="160"/>
      <c r="LIO43" s="150" t="s">
        <v>198</v>
      </c>
      <c r="LIP43" s="147"/>
      <c r="LIQ43" s="159"/>
      <c r="LIR43" s="160"/>
      <c r="LIW43" s="150" t="s">
        <v>198</v>
      </c>
      <c r="LIX43" s="147"/>
      <c r="LIY43" s="159"/>
      <c r="LIZ43" s="160"/>
      <c r="LJE43" s="150" t="s">
        <v>198</v>
      </c>
      <c r="LJF43" s="147"/>
      <c r="LJG43" s="159"/>
      <c r="LJH43" s="160"/>
      <c r="LJM43" s="150" t="s">
        <v>198</v>
      </c>
      <c r="LJN43" s="147"/>
      <c r="LJO43" s="159"/>
      <c r="LJP43" s="160"/>
      <c r="LJU43" s="150" t="s">
        <v>198</v>
      </c>
      <c r="LJV43" s="147"/>
      <c r="LJW43" s="159"/>
      <c r="LJX43" s="160"/>
      <c r="LKC43" s="150" t="s">
        <v>198</v>
      </c>
      <c r="LKD43" s="147"/>
      <c r="LKE43" s="159"/>
      <c r="LKF43" s="160"/>
      <c r="LKK43" s="150" t="s">
        <v>198</v>
      </c>
      <c r="LKL43" s="147"/>
      <c r="LKM43" s="159"/>
      <c r="LKN43" s="160"/>
      <c r="LKS43" s="150" t="s">
        <v>198</v>
      </c>
      <c r="LKT43" s="147"/>
      <c r="LKU43" s="159"/>
      <c r="LKV43" s="160"/>
      <c r="LLA43" s="150" t="s">
        <v>198</v>
      </c>
      <c r="LLB43" s="147"/>
      <c r="LLC43" s="159"/>
      <c r="LLD43" s="160"/>
      <c r="LLI43" s="150" t="s">
        <v>198</v>
      </c>
      <c r="LLJ43" s="147"/>
      <c r="LLK43" s="159"/>
      <c r="LLL43" s="160"/>
      <c r="LLQ43" s="150" t="s">
        <v>198</v>
      </c>
      <c r="LLR43" s="147"/>
      <c r="LLS43" s="159"/>
      <c r="LLT43" s="160"/>
      <c r="LLY43" s="150" t="s">
        <v>198</v>
      </c>
      <c r="LLZ43" s="147"/>
      <c r="LMA43" s="159"/>
      <c r="LMB43" s="160"/>
      <c r="LMG43" s="150" t="s">
        <v>198</v>
      </c>
      <c r="LMH43" s="147"/>
      <c r="LMI43" s="159"/>
      <c r="LMJ43" s="160"/>
      <c r="LMO43" s="150" t="s">
        <v>198</v>
      </c>
      <c r="LMP43" s="147"/>
      <c r="LMQ43" s="159"/>
      <c r="LMR43" s="160"/>
      <c r="LMW43" s="150" t="s">
        <v>198</v>
      </c>
      <c r="LMX43" s="147"/>
      <c r="LMY43" s="159"/>
      <c r="LMZ43" s="160"/>
      <c r="LNE43" s="150" t="s">
        <v>198</v>
      </c>
      <c r="LNF43" s="147"/>
      <c r="LNG43" s="159"/>
      <c r="LNH43" s="160"/>
      <c r="LNM43" s="150" t="s">
        <v>198</v>
      </c>
      <c r="LNN43" s="147"/>
      <c r="LNO43" s="159"/>
      <c r="LNP43" s="160"/>
      <c r="LNU43" s="150" t="s">
        <v>198</v>
      </c>
      <c r="LNV43" s="147"/>
      <c r="LNW43" s="159"/>
      <c r="LNX43" s="160"/>
      <c r="LOC43" s="150" t="s">
        <v>198</v>
      </c>
      <c r="LOD43" s="147"/>
      <c r="LOE43" s="159"/>
      <c r="LOF43" s="160"/>
      <c r="LOK43" s="150" t="s">
        <v>198</v>
      </c>
      <c r="LOL43" s="147"/>
      <c r="LOM43" s="159"/>
      <c r="LON43" s="160"/>
      <c r="LOS43" s="150" t="s">
        <v>198</v>
      </c>
      <c r="LOT43" s="147"/>
      <c r="LOU43" s="159"/>
      <c r="LOV43" s="160"/>
      <c r="LPA43" s="150" t="s">
        <v>198</v>
      </c>
      <c r="LPB43" s="147"/>
      <c r="LPC43" s="159"/>
      <c r="LPD43" s="160"/>
      <c r="LPI43" s="150" t="s">
        <v>198</v>
      </c>
      <c r="LPJ43" s="147"/>
      <c r="LPK43" s="159"/>
      <c r="LPL43" s="160"/>
      <c r="LPQ43" s="150" t="s">
        <v>198</v>
      </c>
      <c r="LPR43" s="147"/>
      <c r="LPS43" s="159"/>
      <c r="LPT43" s="160"/>
      <c r="LPY43" s="150" t="s">
        <v>198</v>
      </c>
      <c r="LPZ43" s="147"/>
      <c r="LQA43" s="159"/>
      <c r="LQB43" s="160"/>
      <c r="LQG43" s="150" t="s">
        <v>198</v>
      </c>
      <c r="LQH43" s="147"/>
      <c r="LQI43" s="159"/>
      <c r="LQJ43" s="160"/>
      <c r="LQO43" s="150" t="s">
        <v>198</v>
      </c>
      <c r="LQP43" s="147"/>
      <c r="LQQ43" s="159"/>
      <c r="LQR43" s="160"/>
      <c r="LQW43" s="150" t="s">
        <v>198</v>
      </c>
      <c r="LQX43" s="147"/>
      <c r="LQY43" s="159"/>
      <c r="LQZ43" s="160"/>
      <c r="LRE43" s="150" t="s">
        <v>198</v>
      </c>
      <c r="LRF43" s="147"/>
      <c r="LRG43" s="159"/>
      <c r="LRH43" s="160"/>
      <c r="LRM43" s="150" t="s">
        <v>198</v>
      </c>
      <c r="LRN43" s="147"/>
      <c r="LRO43" s="159"/>
      <c r="LRP43" s="160"/>
      <c r="LRU43" s="150" t="s">
        <v>198</v>
      </c>
      <c r="LRV43" s="147"/>
      <c r="LRW43" s="159"/>
      <c r="LRX43" s="160"/>
      <c r="LSC43" s="150" t="s">
        <v>198</v>
      </c>
      <c r="LSD43" s="147"/>
      <c r="LSE43" s="159"/>
      <c r="LSF43" s="160"/>
      <c r="LSK43" s="150" t="s">
        <v>198</v>
      </c>
      <c r="LSL43" s="147"/>
      <c r="LSM43" s="159"/>
      <c r="LSN43" s="160"/>
      <c r="LSS43" s="150" t="s">
        <v>198</v>
      </c>
      <c r="LST43" s="147"/>
      <c r="LSU43" s="159"/>
      <c r="LSV43" s="160"/>
      <c r="LTA43" s="150" t="s">
        <v>198</v>
      </c>
      <c r="LTB43" s="147"/>
      <c r="LTC43" s="159"/>
      <c r="LTD43" s="160"/>
      <c r="LTI43" s="150" t="s">
        <v>198</v>
      </c>
      <c r="LTJ43" s="147"/>
      <c r="LTK43" s="159"/>
      <c r="LTL43" s="160"/>
      <c r="LTQ43" s="150" t="s">
        <v>198</v>
      </c>
      <c r="LTR43" s="147"/>
      <c r="LTS43" s="159"/>
      <c r="LTT43" s="160"/>
      <c r="LTY43" s="150" t="s">
        <v>198</v>
      </c>
      <c r="LTZ43" s="147"/>
      <c r="LUA43" s="159"/>
      <c r="LUB43" s="160"/>
      <c r="LUG43" s="150" t="s">
        <v>198</v>
      </c>
      <c r="LUH43" s="147"/>
      <c r="LUI43" s="159"/>
      <c r="LUJ43" s="160"/>
      <c r="LUO43" s="150" t="s">
        <v>198</v>
      </c>
      <c r="LUP43" s="147"/>
      <c r="LUQ43" s="159"/>
      <c r="LUR43" s="160"/>
      <c r="LUW43" s="150" t="s">
        <v>198</v>
      </c>
      <c r="LUX43" s="147"/>
      <c r="LUY43" s="159"/>
      <c r="LUZ43" s="160"/>
      <c r="LVE43" s="150" t="s">
        <v>198</v>
      </c>
      <c r="LVF43" s="147"/>
      <c r="LVG43" s="159"/>
      <c r="LVH43" s="160"/>
      <c r="LVM43" s="150" t="s">
        <v>198</v>
      </c>
      <c r="LVN43" s="147"/>
      <c r="LVO43" s="159"/>
      <c r="LVP43" s="160"/>
      <c r="LVU43" s="150" t="s">
        <v>198</v>
      </c>
      <c r="LVV43" s="147"/>
      <c r="LVW43" s="159"/>
      <c r="LVX43" s="160"/>
      <c r="LWC43" s="150" t="s">
        <v>198</v>
      </c>
      <c r="LWD43" s="147"/>
      <c r="LWE43" s="159"/>
      <c r="LWF43" s="160"/>
      <c r="LWK43" s="150" t="s">
        <v>198</v>
      </c>
      <c r="LWL43" s="147"/>
      <c r="LWM43" s="159"/>
      <c r="LWN43" s="160"/>
      <c r="LWS43" s="150" t="s">
        <v>198</v>
      </c>
      <c r="LWT43" s="147"/>
      <c r="LWU43" s="159"/>
      <c r="LWV43" s="160"/>
      <c r="LXA43" s="150" t="s">
        <v>198</v>
      </c>
      <c r="LXB43" s="147"/>
      <c r="LXC43" s="159"/>
      <c r="LXD43" s="160"/>
      <c r="LXI43" s="150" t="s">
        <v>198</v>
      </c>
      <c r="LXJ43" s="147"/>
      <c r="LXK43" s="159"/>
      <c r="LXL43" s="160"/>
      <c r="LXQ43" s="150" t="s">
        <v>198</v>
      </c>
      <c r="LXR43" s="147"/>
      <c r="LXS43" s="159"/>
      <c r="LXT43" s="160"/>
      <c r="LXY43" s="150" t="s">
        <v>198</v>
      </c>
      <c r="LXZ43" s="147"/>
      <c r="LYA43" s="159"/>
      <c r="LYB43" s="160"/>
      <c r="LYG43" s="150" t="s">
        <v>198</v>
      </c>
      <c r="LYH43" s="147"/>
      <c r="LYI43" s="159"/>
      <c r="LYJ43" s="160"/>
      <c r="LYO43" s="150" t="s">
        <v>198</v>
      </c>
      <c r="LYP43" s="147"/>
      <c r="LYQ43" s="159"/>
      <c r="LYR43" s="160"/>
      <c r="LYW43" s="150" t="s">
        <v>198</v>
      </c>
      <c r="LYX43" s="147"/>
      <c r="LYY43" s="159"/>
      <c r="LYZ43" s="160"/>
      <c r="LZE43" s="150" t="s">
        <v>198</v>
      </c>
      <c r="LZF43" s="147"/>
      <c r="LZG43" s="159"/>
      <c r="LZH43" s="160"/>
      <c r="LZM43" s="150" t="s">
        <v>198</v>
      </c>
      <c r="LZN43" s="147"/>
      <c r="LZO43" s="159"/>
      <c r="LZP43" s="160"/>
      <c r="LZU43" s="150" t="s">
        <v>198</v>
      </c>
      <c r="LZV43" s="147"/>
      <c r="LZW43" s="159"/>
      <c r="LZX43" s="160"/>
      <c r="MAC43" s="150" t="s">
        <v>198</v>
      </c>
      <c r="MAD43" s="147"/>
      <c r="MAE43" s="159"/>
      <c r="MAF43" s="160"/>
      <c r="MAK43" s="150" t="s">
        <v>198</v>
      </c>
      <c r="MAL43" s="147"/>
      <c r="MAM43" s="159"/>
      <c r="MAN43" s="160"/>
      <c r="MAS43" s="150" t="s">
        <v>198</v>
      </c>
      <c r="MAT43" s="147"/>
      <c r="MAU43" s="159"/>
      <c r="MAV43" s="160"/>
      <c r="MBA43" s="150" t="s">
        <v>198</v>
      </c>
      <c r="MBB43" s="147"/>
      <c r="MBC43" s="159"/>
      <c r="MBD43" s="160"/>
      <c r="MBI43" s="150" t="s">
        <v>198</v>
      </c>
      <c r="MBJ43" s="147"/>
      <c r="MBK43" s="159"/>
      <c r="MBL43" s="160"/>
      <c r="MBQ43" s="150" t="s">
        <v>198</v>
      </c>
      <c r="MBR43" s="147"/>
      <c r="MBS43" s="159"/>
      <c r="MBT43" s="160"/>
      <c r="MBY43" s="150" t="s">
        <v>198</v>
      </c>
      <c r="MBZ43" s="147"/>
      <c r="MCA43" s="159"/>
      <c r="MCB43" s="160"/>
      <c r="MCG43" s="150" t="s">
        <v>198</v>
      </c>
      <c r="MCH43" s="147"/>
      <c r="MCI43" s="159"/>
      <c r="MCJ43" s="160"/>
      <c r="MCO43" s="150" t="s">
        <v>198</v>
      </c>
      <c r="MCP43" s="147"/>
      <c r="MCQ43" s="159"/>
      <c r="MCR43" s="160"/>
      <c r="MCW43" s="150" t="s">
        <v>198</v>
      </c>
      <c r="MCX43" s="147"/>
      <c r="MCY43" s="159"/>
      <c r="MCZ43" s="160"/>
      <c r="MDE43" s="150" t="s">
        <v>198</v>
      </c>
      <c r="MDF43" s="147"/>
      <c r="MDG43" s="159"/>
      <c r="MDH43" s="160"/>
      <c r="MDM43" s="150" t="s">
        <v>198</v>
      </c>
      <c r="MDN43" s="147"/>
      <c r="MDO43" s="159"/>
      <c r="MDP43" s="160"/>
      <c r="MDU43" s="150" t="s">
        <v>198</v>
      </c>
      <c r="MDV43" s="147"/>
      <c r="MDW43" s="159"/>
      <c r="MDX43" s="160"/>
      <c r="MEC43" s="150" t="s">
        <v>198</v>
      </c>
      <c r="MED43" s="147"/>
      <c r="MEE43" s="159"/>
      <c r="MEF43" s="160"/>
      <c r="MEK43" s="150" t="s">
        <v>198</v>
      </c>
      <c r="MEL43" s="147"/>
      <c r="MEM43" s="159"/>
      <c r="MEN43" s="160"/>
      <c r="MES43" s="150" t="s">
        <v>198</v>
      </c>
      <c r="MET43" s="147"/>
      <c r="MEU43" s="159"/>
      <c r="MEV43" s="160"/>
      <c r="MFA43" s="150" t="s">
        <v>198</v>
      </c>
      <c r="MFB43" s="147"/>
      <c r="MFC43" s="159"/>
      <c r="MFD43" s="160"/>
      <c r="MFI43" s="150" t="s">
        <v>198</v>
      </c>
      <c r="MFJ43" s="147"/>
      <c r="MFK43" s="159"/>
      <c r="MFL43" s="160"/>
      <c r="MFQ43" s="150" t="s">
        <v>198</v>
      </c>
      <c r="MFR43" s="147"/>
      <c r="MFS43" s="159"/>
      <c r="MFT43" s="160"/>
      <c r="MFY43" s="150" t="s">
        <v>198</v>
      </c>
      <c r="MFZ43" s="147"/>
      <c r="MGA43" s="159"/>
      <c r="MGB43" s="160"/>
      <c r="MGG43" s="150" t="s">
        <v>198</v>
      </c>
      <c r="MGH43" s="147"/>
      <c r="MGI43" s="159"/>
      <c r="MGJ43" s="160"/>
      <c r="MGO43" s="150" t="s">
        <v>198</v>
      </c>
      <c r="MGP43" s="147"/>
      <c r="MGQ43" s="159"/>
      <c r="MGR43" s="160"/>
      <c r="MGW43" s="150" t="s">
        <v>198</v>
      </c>
      <c r="MGX43" s="147"/>
      <c r="MGY43" s="159"/>
      <c r="MGZ43" s="160"/>
      <c r="MHE43" s="150" t="s">
        <v>198</v>
      </c>
      <c r="MHF43" s="147"/>
      <c r="MHG43" s="159"/>
      <c r="MHH43" s="160"/>
      <c r="MHM43" s="150" t="s">
        <v>198</v>
      </c>
      <c r="MHN43" s="147"/>
      <c r="MHO43" s="159"/>
      <c r="MHP43" s="160"/>
      <c r="MHU43" s="150" t="s">
        <v>198</v>
      </c>
      <c r="MHV43" s="147"/>
      <c r="MHW43" s="159"/>
      <c r="MHX43" s="160"/>
      <c r="MIC43" s="150" t="s">
        <v>198</v>
      </c>
      <c r="MID43" s="147"/>
      <c r="MIE43" s="159"/>
      <c r="MIF43" s="160"/>
      <c r="MIK43" s="150" t="s">
        <v>198</v>
      </c>
      <c r="MIL43" s="147"/>
      <c r="MIM43" s="159"/>
      <c r="MIN43" s="160"/>
      <c r="MIS43" s="150" t="s">
        <v>198</v>
      </c>
      <c r="MIT43" s="147"/>
      <c r="MIU43" s="159"/>
      <c r="MIV43" s="160"/>
      <c r="MJA43" s="150" t="s">
        <v>198</v>
      </c>
      <c r="MJB43" s="147"/>
      <c r="MJC43" s="159"/>
      <c r="MJD43" s="160"/>
      <c r="MJI43" s="150" t="s">
        <v>198</v>
      </c>
      <c r="MJJ43" s="147"/>
      <c r="MJK43" s="159"/>
      <c r="MJL43" s="160"/>
      <c r="MJQ43" s="150" t="s">
        <v>198</v>
      </c>
      <c r="MJR43" s="147"/>
      <c r="MJS43" s="159"/>
      <c r="MJT43" s="160"/>
      <c r="MJY43" s="150" t="s">
        <v>198</v>
      </c>
      <c r="MJZ43" s="147"/>
      <c r="MKA43" s="159"/>
      <c r="MKB43" s="160"/>
      <c r="MKG43" s="150" t="s">
        <v>198</v>
      </c>
      <c r="MKH43" s="147"/>
      <c r="MKI43" s="159"/>
      <c r="MKJ43" s="160"/>
      <c r="MKO43" s="150" t="s">
        <v>198</v>
      </c>
      <c r="MKP43" s="147"/>
      <c r="MKQ43" s="159"/>
      <c r="MKR43" s="160"/>
      <c r="MKW43" s="150" t="s">
        <v>198</v>
      </c>
      <c r="MKX43" s="147"/>
      <c r="MKY43" s="159"/>
      <c r="MKZ43" s="160"/>
      <c r="MLE43" s="150" t="s">
        <v>198</v>
      </c>
      <c r="MLF43" s="147"/>
      <c r="MLG43" s="159"/>
      <c r="MLH43" s="160"/>
      <c r="MLM43" s="150" t="s">
        <v>198</v>
      </c>
      <c r="MLN43" s="147"/>
      <c r="MLO43" s="159"/>
      <c r="MLP43" s="160"/>
      <c r="MLU43" s="150" t="s">
        <v>198</v>
      </c>
      <c r="MLV43" s="147"/>
      <c r="MLW43" s="159"/>
      <c r="MLX43" s="160"/>
      <c r="MMC43" s="150" t="s">
        <v>198</v>
      </c>
      <c r="MMD43" s="147"/>
      <c r="MME43" s="159"/>
      <c r="MMF43" s="160"/>
      <c r="MMK43" s="150" t="s">
        <v>198</v>
      </c>
      <c r="MML43" s="147"/>
      <c r="MMM43" s="159"/>
      <c r="MMN43" s="160"/>
      <c r="MMS43" s="150" t="s">
        <v>198</v>
      </c>
      <c r="MMT43" s="147"/>
      <c r="MMU43" s="159"/>
      <c r="MMV43" s="160"/>
      <c r="MNA43" s="150" t="s">
        <v>198</v>
      </c>
      <c r="MNB43" s="147"/>
      <c r="MNC43" s="159"/>
      <c r="MND43" s="160"/>
      <c r="MNI43" s="150" t="s">
        <v>198</v>
      </c>
      <c r="MNJ43" s="147"/>
      <c r="MNK43" s="159"/>
      <c r="MNL43" s="160"/>
      <c r="MNQ43" s="150" t="s">
        <v>198</v>
      </c>
      <c r="MNR43" s="147"/>
      <c r="MNS43" s="159"/>
      <c r="MNT43" s="160"/>
      <c r="MNY43" s="150" t="s">
        <v>198</v>
      </c>
      <c r="MNZ43" s="147"/>
      <c r="MOA43" s="159"/>
      <c r="MOB43" s="160"/>
      <c r="MOG43" s="150" t="s">
        <v>198</v>
      </c>
      <c r="MOH43" s="147"/>
      <c r="MOI43" s="159"/>
      <c r="MOJ43" s="160"/>
      <c r="MOO43" s="150" t="s">
        <v>198</v>
      </c>
      <c r="MOP43" s="147"/>
      <c r="MOQ43" s="159"/>
      <c r="MOR43" s="160"/>
      <c r="MOW43" s="150" t="s">
        <v>198</v>
      </c>
      <c r="MOX43" s="147"/>
      <c r="MOY43" s="159"/>
      <c r="MOZ43" s="160"/>
      <c r="MPE43" s="150" t="s">
        <v>198</v>
      </c>
      <c r="MPF43" s="147"/>
      <c r="MPG43" s="159"/>
      <c r="MPH43" s="160"/>
      <c r="MPM43" s="150" t="s">
        <v>198</v>
      </c>
      <c r="MPN43" s="147"/>
      <c r="MPO43" s="159"/>
      <c r="MPP43" s="160"/>
      <c r="MPU43" s="150" t="s">
        <v>198</v>
      </c>
      <c r="MPV43" s="147"/>
      <c r="MPW43" s="159"/>
      <c r="MPX43" s="160"/>
      <c r="MQC43" s="150" t="s">
        <v>198</v>
      </c>
      <c r="MQD43" s="147"/>
      <c r="MQE43" s="159"/>
      <c r="MQF43" s="160"/>
      <c r="MQK43" s="150" t="s">
        <v>198</v>
      </c>
      <c r="MQL43" s="147"/>
      <c r="MQM43" s="159"/>
      <c r="MQN43" s="160"/>
      <c r="MQS43" s="150" t="s">
        <v>198</v>
      </c>
      <c r="MQT43" s="147"/>
      <c r="MQU43" s="159"/>
      <c r="MQV43" s="160"/>
      <c r="MRA43" s="150" t="s">
        <v>198</v>
      </c>
      <c r="MRB43" s="147"/>
      <c r="MRC43" s="159"/>
      <c r="MRD43" s="160"/>
      <c r="MRI43" s="150" t="s">
        <v>198</v>
      </c>
      <c r="MRJ43" s="147"/>
      <c r="MRK43" s="159"/>
      <c r="MRL43" s="160"/>
      <c r="MRQ43" s="150" t="s">
        <v>198</v>
      </c>
      <c r="MRR43" s="147"/>
      <c r="MRS43" s="159"/>
      <c r="MRT43" s="160"/>
      <c r="MRY43" s="150" t="s">
        <v>198</v>
      </c>
      <c r="MRZ43" s="147"/>
      <c r="MSA43" s="159"/>
      <c r="MSB43" s="160"/>
      <c r="MSG43" s="150" t="s">
        <v>198</v>
      </c>
      <c r="MSH43" s="147"/>
      <c r="MSI43" s="159"/>
      <c r="MSJ43" s="160"/>
      <c r="MSO43" s="150" t="s">
        <v>198</v>
      </c>
      <c r="MSP43" s="147"/>
      <c r="MSQ43" s="159"/>
      <c r="MSR43" s="160"/>
      <c r="MSW43" s="150" t="s">
        <v>198</v>
      </c>
      <c r="MSX43" s="147"/>
      <c r="MSY43" s="159"/>
      <c r="MSZ43" s="160"/>
      <c r="MTE43" s="150" t="s">
        <v>198</v>
      </c>
      <c r="MTF43" s="147"/>
      <c r="MTG43" s="159"/>
      <c r="MTH43" s="160"/>
      <c r="MTM43" s="150" t="s">
        <v>198</v>
      </c>
      <c r="MTN43" s="147"/>
      <c r="MTO43" s="159"/>
      <c r="MTP43" s="160"/>
      <c r="MTU43" s="150" t="s">
        <v>198</v>
      </c>
      <c r="MTV43" s="147"/>
      <c r="MTW43" s="159"/>
      <c r="MTX43" s="160"/>
      <c r="MUC43" s="150" t="s">
        <v>198</v>
      </c>
      <c r="MUD43" s="147"/>
      <c r="MUE43" s="159"/>
      <c r="MUF43" s="160"/>
      <c r="MUK43" s="150" t="s">
        <v>198</v>
      </c>
      <c r="MUL43" s="147"/>
      <c r="MUM43" s="159"/>
      <c r="MUN43" s="160"/>
      <c r="MUS43" s="150" t="s">
        <v>198</v>
      </c>
      <c r="MUT43" s="147"/>
      <c r="MUU43" s="159"/>
      <c r="MUV43" s="160"/>
      <c r="MVA43" s="150" t="s">
        <v>198</v>
      </c>
      <c r="MVB43" s="147"/>
      <c r="MVC43" s="159"/>
      <c r="MVD43" s="160"/>
      <c r="MVI43" s="150" t="s">
        <v>198</v>
      </c>
      <c r="MVJ43" s="147"/>
      <c r="MVK43" s="159"/>
      <c r="MVL43" s="160"/>
      <c r="MVQ43" s="150" t="s">
        <v>198</v>
      </c>
      <c r="MVR43" s="147"/>
      <c r="MVS43" s="159"/>
      <c r="MVT43" s="160"/>
      <c r="MVY43" s="150" t="s">
        <v>198</v>
      </c>
      <c r="MVZ43" s="147"/>
      <c r="MWA43" s="159"/>
      <c r="MWB43" s="160"/>
      <c r="MWG43" s="150" t="s">
        <v>198</v>
      </c>
      <c r="MWH43" s="147"/>
      <c r="MWI43" s="159"/>
      <c r="MWJ43" s="160"/>
      <c r="MWO43" s="150" t="s">
        <v>198</v>
      </c>
      <c r="MWP43" s="147"/>
      <c r="MWQ43" s="159"/>
      <c r="MWR43" s="160"/>
      <c r="MWW43" s="150" t="s">
        <v>198</v>
      </c>
      <c r="MWX43" s="147"/>
      <c r="MWY43" s="159"/>
      <c r="MWZ43" s="160"/>
      <c r="MXE43" s="150" t="s">
        <v>198</v>
      </c>
      <c r="MXF43" s="147"/>
      <c r="MXG43" s="159"/>
      <c r="MXH43" s="160"/>
      <c r="MXM43" s="150" t="s">
        <v>198</v>
      </c>
      <c r="MXN43" s="147"/>
      <c r="MXO43" s="159"/>
      <c r="MXP43" s="160"/>
      <c r="MXU43" s="150" t="s">
        <v>198</v>
      </c>
      <c r="MXV43" s="147"/>
      <c r="MXW43" s="159"/>
      <c r="MXX43" s="160"/>
      <c r="MYC43" s="150" t="s">
        <v>198</v>
      </c>
      <c r="MYD43" s="147"/>
      <c r="MYE43" s="159"/>
      <c r="MYF43" s="160"/>
      <c r="MYK43" s="150" t="s">
        <v>198</v>
      </c>
      <c r="MYL43" s="147"/>
      <c r="MYM43" s="159"/>
      <c r="MYN43" s="160"/>
      <c r="MYS43" s="150" t="s">
        <v>198</v>
      </c>
      <c r="MYT43" s="147"/>
      <c r="MYU43" s="159"/>
      <c r="MYV43" s="160"/>
      <c r="MZA43" s="150" t="s">
        <v>198</v>
      </c>
      <c r="MZB43" s="147"/>
      <c r="MZC43" s="159"/>
      <c r="MZD43" s="160"/>
      <c r="MZI43" s="150" t="s">
        <v>198</v>
      </c>
      <c r="MZJ43" s="147"/>
      <c r="MZK43" s="159"/>
      <c r="MZL43" s="160"/>
      <c r="MZQ43" s="150" t="s">
        <v>198</v>
      </c>
      <c r="MZR43" s="147"/>
      <c r="MZS43" s="159"/>
      <c r="MZT43" s="160"/>
      <c r="MZY43" s="150" t="s">
        <v>198</v>
      </c>
      <c r="MZZ43" s="147"/>
      <c r="NAA43" s="159"/>
      <c r="NAB43" s="160"/>
      <c r="NAG43" s="150" t="s">
        <v>198</v>
      </c>
      <c r="NAH43" s="147"/>
      <c r="NAI43" s="159"/>
      <c r="NAJ43" s="160"/>
      <c r="NAO43" s="150" t="s">
        <v>198</v>
      </c>
      <c r="NAP43" s="147"/>
      <c r="NAQ43" s="159"/>
      <c r="NAR43" s="160"/>
      <c r="NAW43" s="150" t="s">
        <v>198</v>
      </c>
      <c r="NAX43" s="147"/>
      <c r="NAY43" s="159"/>
      <c r="NAZ43" s="160"/>
      <c r="NBE43" s="150" t="s">
        <v>198</v>
      </c>
      <c r="NBF43" s="147"/>
      <c r="NBG43" s="159"/>
      <c r="NBH43" s="160"/>
      <c r="NBM43" s="150" t="s">
        <v>198</v>
      </c>
      <c r="NBN43" s="147"/>
      <c r="NBO43" s="159"/>
      <c r="NBP43" s="160"/>
      <c r="NBU43" s="150" t="s">
        <v>198</v>
      </c>
      <c r="NBV43" s="147"/>
      <c r="NBW43" s="159"/>
      <c r="NBX43" s="160"/>
      <c r="NCC43" s="150" t="s">
        <v>198</v>
      </c>
      <c r="NCD43" s="147"/>
      <c r="NCE43" s="159"/>
      <c r="NCF43" s="160"/>
      <c r="NCK43" s="150" t="s">
        <v>198</v>
      </c>
      <c r="NCL43" s="147"/>
      <c r="NCM43" s="159"/>
      <c r="NCN43" s="160"/>
      <c r="NCS43" s="150" t="s">
        <v>198</v>
      </c>
      <c r="NCT43" s="147"/>
      <c r="NCU43" s="159"/>
      <c r="NCV43" s="160"/>
      <c r="NDA43" s="150" t="s">
        <v>198</v>
      </c>
      <c r="NDB43" s="147"/>
      <c r="NDC43" s="159"/>
      <c r="NDD43" s="160"/>
      <c r="NDI43" s="150" t="s">
        <v>198</v>
      </c>
      <c r="NDJ43" s="147"/>
      <c r="NDK43" s="159"/>
      <c r="NDL43" s="160"/>
      <c r="NDQ43" s="150" t="s">
        <v>198</v>
      </c>
      <c r="NDR43" s="147"/>
      <c r="NDS43" s="159"/>
      <c r="NDT43" s="160"/>
      <c r="NDY43" s="150" t="s">
        <v>198</v>
      </c>
      <c r="NDZ43" s="147"/>
      <c r="NEA43" s="159"/>
      <c r="NEB43" s="160"/>
      <c r="NEG43" s="150" t="s">
        <v>198</v>
      </c>
      <c r="NEH43" s="147"/>
      <c r="NEI43" s="159"/>
      <c r="NEJ43" s="160"/>
      <c r="NEO43" s="150" t="s">
        <v>198</v>
      </c>
      <c r="NEP43" s="147"/>
      <c r="NEQ43" s="159"/>
      <c r="NER43" s="160"/>
      <c r="NEW43" s="150" t="s">
        <v>198</v>
      </c>
      <c r="NEX43" s="147"/>
      <c r="NEY43" s="159"/>
      <c r="NEZ43" s="160"/>
      <c r="NFE43" s="150" t="s">
        <v>198</v>
      </c>
      <c r="NFF43" s="147"/>
      <c r="NFG43" s="159"/>
      <c r="NFH43" s="160"/>
      <c r="NFM43" s="150" t="s">
        <v>198</v>
      </c>
      <c r="NFN43" s="147"/>
      <c r="NFO43" s="159"/>
      <c r="NFP43" s="160"/>
      <c r="NFU43" s="150" t="s">
        <v>198</v>
      </c>
      <c r="NFV43" s="147"/>
      <c r="NFW43" s="159"/>
      <c r="NFX43" s="160"/>
      <c r="NGC43" s="150" t="s">
        <v>198</v>
      </c>
      <c r="NGD43" s="147"/>
      <c r="NGE43" s="159"/>
      <c r="NGF43" s="160"/>
      <c r="NGK43" s="150" t="s">
        <v>198</v>
      </c>
      <c r="NGL43" s="147"/>
      <c r="NGM43" s="159"/>
      <c r="NGN43" s="160"/>
      <c r="NGS43" s="150" t="s">
        <v>198</v>
      </c>
      <c r="NGT43" s="147"/>
      <c r="NGU43" s="159"/>
      <c r="NGV43" s="160"/>
      <c r="NHA43" s="150" t="s">
        <v>198</v>
      </c>
      <c r="NHB43" s="147"/>
      <c r="NHC43" s="159"/>
      <c r="NHD43" s="160"/>
      <c r="NHI43" s="150" t="s">
        <v>198</v>
      </c>
      <c r="NHJ43" s="147"/>
      <c r="NHK43" s="159"/>
      <c r="NHL43" s="160"/>
      <c r="NHQ43" s="150" t="s">
        <v>198</v>
      </c>
      <c r="NHR43" s="147"/>
      <c r="NHS43" s="159"/>
      <c r="NHT43" s="160"/>
      <c r="NHY43" s="150" t="s">
        <v>198</v>
      </c>
      <c r="NHZ43" s="147"/>
      <c r="NIA43" s="159"/>
      <c r="NIB43" s="160"/>
      <c r="NIG43" s="150" t="s">
        <v>198</v>
      </c>
      <c r="NIH43" s="147"/>
      <c r="NII43" s="159"/>
      <c r="NIJ43" s="160"/>
      <c r="NIO43" s="150" t="s">
        <v>198</v>
      </c>
      <c r="NIP43" s="147"/>
      <c r="NIQ43" s="159"/>
      <c r="NIR43" s="160"/>
      <c r="NIW43" s="150" t="s">
        <v>198</v>
      </c>
      <c r="NIX43" s="147"/>
      <c r="NIY43" s="159"/>
      <c r="NIZ43" s="160"/>
      <c r="NJE43" s="150" t="s">
        <v>198</v>
      </c>
      <c r="NJF43" s="147"/>
      <c r="NJG43" s="159"/>
      <c r="NJH43" s="160"/>
      <c r="NJM43" s="150" t="s">
        <v>198</v>
      </c>
      <c r="NJN43" s="147"/>
      <c r="NJO43" s="159"/>
      <c r="NJP43" s="160"/>
      <c r="NJU43" s="150" t="s">
        <v>198</v>
      </c>
      <c r="NJV43" s="147"/>
      <c r="NJW43" s="159"/>
      <c r="NJX43" s="160"/>
      <c r="NKC43" s="150" t="s">
        <v>198</v>
      </c>
      <c r="NKD43" s="147"/>
      <c r="NKE43" s="159"/>
      <c r="NKF43" s="160"/>
      <c r="NKK43" s="150" t="s">
        <v>198</v>
      </c>
      <c r="NKL43" s="147"/>
      <c r="NKM43" s="159"/>
      <c r="NKN43" s="160"/>
      <c r="NKS43" s="150" t="s">
        <v>198</v>
      </c>
      <c r="NKT43" s="147"/>
      <c r="NKU43" s="159"/>
      <c r="NKV43" s="160"/>
      <c r="NLA43" s="150" t="s">
        <v>198</v>
      </c>
      <c r="NLB43" s="147"/>
      <c r="NLC43" s="159"/>
      <c r="NLD43" s="160"/>
      <c r="NLI43" s="150" t="s">
        <v>198</v>
      </c>
      <c r="NLJ43" s="147"/>
      <c r="NLK43" s="159"/>
      <c r="NLL43" s="160"/>
      <c r="NLQ43" s="150" t="s">
        <v>198</v>
      </c>
      <c r="NLR43" s="147"/>
      <c r="NLS43" s="159"/>
      <c r="NLT43" s="160"/>
      <c r="NLY43" s="150" t="s">
        <v>198</v>
      </c>
      <c r="NLZ43" s="147"/>
      <c r="NMA43" s="159"/>
      <c r="NMB43" s="160"/>
      <c r="NMG43" s="150" t="s">
        <v>198</v>
      </c>
      <c r="NMH43" s="147"/>
      <c r="NMI43" s="159"/>
      <c r="NMJ43" s="160"/>
      <c r="NMO43" s="150" t="s">
        <v>198</v>
      </c>
      <c r="NMP43" s="147"/>
      <c r="NMQ43" s="159"/>
      <c r="NMR43" s="160"/>
      <c r="NMW43" s="150" t="s">
        <v>198</v>
      </c>
      <c r="NMX43" s="147"/>
      <c r="NMY43" s="159"/>
      <c r="NMZ43" s="160"/>
      <c r="NNE43" s="150" t="s">
        <v>198</v>
      </c>
      <c r="NNF43" s="147"/>
      <c r="NNG43" s="159"/>
      <c r="NNH43" s="160"/>
      <c r="NNM43" s="150" t="s">
        <v>198</v>
      </c>
      <c r="NNN43" s="147"/>
      <c r="NNO43" s="159"/>
      <c r="NNP43" s="160"/>
      <c r="NNU43" s="150" t="s">
        <v>198</v>
      </c>
      <c r="NNV43" s="147"/>
      <c r="NNW43" s="159"/>
      <c r="NNX43" s="160"/>
      <c r="NOC43" s="150" t="s">
        <v>198</v>
      </c>
      <c r="NOD43" s="147"/>
      <c r="NOE43" s="159"/>
      <c r="NOF43" s="160"/>
      <c r="NOK43" s="150" t="s">
        <v>198</v>
      </c>
      <c r="NOL43" s="147"/>
      <c r="NOM43" s="159"/>
      <c r="NON43" s="160"/>
      <c r="NOS43" s="150" t="s">
        <v>198</v>
      </c>
      <c r="NOT43" s="147"/>
      <c r="NOU43" s="159"/>
      <c r="NOV43" s="160"/>
      <c r="NPA43" s="150" t="s">
        <v>198</v>
      </c>
      <c r="NPB43" s="147"/>
      <c r="NPC43" s="159"/>
      <c r="NPD43" s="160"/>
      <c r="NPI43" s="150" t="s">
        <v>198</v>
      </c>
      <c r="NPJ43" s="147"/>
      <c r="NPK43" s="159"/>
      <c r="NPL43" s="160"/>
      <c r="NPQ43" s="150" t="s">
        <v>198</v>
      </c>
      <c r="NPR43" s="147"/>
      <c r="NPS43" s="159"/>
      <c r="NPT43" s="160"/>
      <c r="NPY43" s="150" t="s">
        <v>198</v>
      </c>
      <c r="NPZ43" s="147"/>
      <c r="NQA43" s="159"/>
      <c r="NQB43" s="160"/>
      <c r="NQG43" s="150" t="s">
        <v>198</v>
      </c>
      <c r="NQH43" s="147"/>
      <c r="NQI43" s="159"/>
      <c r="NQJ43" s="160"/>
      <c r="NQO43" s="150" t="s">
        <v>198</v>
      </c>
      <c r="NQP43" s="147"/>
      <c r="NQQ43" s="159"/>
      <c r="NQR43" s="160"/>
      <c r="NQW43" s="150" t="s">
        <v>198</v>
      </c>
      <c r="NQX43" s="147"/>
      <c r="NQY43" s="159"/>
      <c r="NQZ43" s="160"/>
      <c r="NRE43" s="150" t="s">
        <v>198</v>
      </c>
      <c r="NRF43" s="147"/>
      <c r="NRG43" s="159"/>
      <c r="NRH43" s="160"/>
      <c r="NRM43" s="150" t="s">
        <v>198</v>
      </c>
      <c r="NRN43" s="147"/>
      <c r="NRO43" s="159"/>
      <c r="NRP43" s="160"/>
      <c r="NRU43" s="150" t="s">
        <v>198</v>
      </c>
      <c r="NRV43" s="147"/>
      <c r="NRW43" s="159"/>
      <c r="NRX43" s="160"/>
      <c r="NSC43" s="150" t="s">
        <v>198</v>
      </c>
      <c r="NSD43" s="147"/>
      <c r="NSE43" s="159"/>
      <c r="NSF43" s="160"/>
      <c r="NSK43" s="150" t="s">
        <v>198</v>
      </c>
      <c r="NSL43" s="147"/>
      <c r="NSM43" s="159"/>
      <c r="NSN43" s="160"/>
      <c r="NSS43" s="150" t="s">
        <v>198</v>
      </c>
      <c r="NST43" s="147"/>
      <c r="NSU43" s="159"/>
      <c r="NSV43" s="160"/>
      <c r="NTA43" s="150" t="s">
        <v>198</v>
      </c>
      <c r="NTB43" s="147"/>
      <c r="NTC43" s="159"/>
      <c r="NTD43" s="160"/>
      <c r="NTI43" s="150" t="s">
        <v>198</v>
      </c>
      <c r="NTJ43" s="147"/>
      <c r="NTK43" s="159"/>
      <c r="NTL43" s="160"/>
      <c r="NTQ43" s="150" t="s">
        <v>198</v>
      </c>
      <c r="NTR43" s="147"/>
      <c r="NTS43" s="159"/>
      <c r="NTT43" s="160"/>
      <c r="NTY43" s="150" t="s">
        <v>198</v>
      </c>
      <c r="NTZ43" s="147"/>
      <c r="NUA43" s="159"/>
      <c r="NUB43" s="160"/>
      <c r="NUG43" s="150" t="s">
        <v>198</v>
      </c>
      <c r="NUH43" s="147"/>
      <c r="NUI43" s="159"/>
      <c r="NUJ43" s="160"/>
      <c r="NUO43" s="150" t="s">
        <v>198</v>
      </c>
      <c r="NUP43" s="147"/>
      <c r="NUQ43" s="159"/>
      <c r="NUR43" s="160"/>
      <c r="NUW43" s="150" t="s">
        <v>198</v>
      </c>
      <c r="NUX43" s="147"/>
      <c r="NUY43" s="159"/>
      <c r="NUZ43" s="160"/>
      <c r="NVE43" s="150" t="s">
        <v>198</v>
      </c>
      <c r="NVF43" s="147"/>
      <c r="NVG43" s="159"/>
      <c r="NVH43" s="160"/>
      <c r="NVM43" s="150" t="s">
        <v>198</v>
      </c>
      <c r="NVN43" s="147"/>
      <c r="NVO43" s="159"/>
      <c r="NVP43" s="160"/>
      <c r="NVU43" s="150" t="s">
        <v>198</v>
      </c>
      <c r="NVV43" s="147"/>
      <c r="NVW43" s="159"/>
      <c r="NVX43" s="160"/>
      <c r="NWC43" s="150" t="s">
        <v>198</v>
      </c>
      <c r="NWD43" s="147"/>
      <c r="NWE43" s="159"/>
      <c r="NWF43" s="160"/>
      <c r="NWK43" s="150" t="s">
        <v>198</v>
      </c>
      <c r="NWL43" s="147"/>
      <c r="NWM43" s="159"/>
      <c r="NWN43" s="160"/>
      <c r="NWS43" s="150" t="s">
        <v>198</v>
      </c>
      <c r="NWT43" s="147"/>
      <c r="NWU43" s="159"/>
      <c r="NWV43" s="160"/>
      <c r="NXA43" s="150" t="s">
        <v>198</v>
      </c>
      <c r="NXB43" s="147"/>
      <c r="NXC43" s="159"/>
      <c r="NXD43" s="160"/>
      <c r="NXI43" s="150" t="s">
        <v>198</v>
      </c>
      <c r="NXJ43" s="147"/>
      <c r="NXK43" s="159"/>
      <c r="NXL43" s="160"/>
      <c r="NXQ43" s="150" t="s">
        <v>198</v>
      </c>
      <c r="NXR43" s="147"/>
      <c r="NXS43" s="159"/>
      <c r="NXT43" s="160"/>
      <c r="NXY43" s="150" t="s">
        <v>198</v>
      </c>
      <c r="NXZ43" s="147"/>
      <c r="NYA43" s="159"/>
      <c r="NYB43" s="160"/>
      <c r="NYG43" s="150" t="s">
        <v>198</v>
      </c>
      <c r="NYH43" s="147"/>
      <c r="NYI43" s="159"/>
      <c r="NYJ43" s="160"/>
      <c r="NYO43" s="150" t="s">
        <v>198</v>
      </c>
      <c r="NYP43" s="147"/>
      <c r="NYQ43" s="159"/>
      <c r="NYR43" s="160"/>
      <c r="NYW43" s="150" t="s">
        <v>198</v>
      </c>
      <c r="NYX43" s="147"/>
      <c r="NYY43" s="159"/>
      <c r="NYZ43" s="160"/>
      <c r="NZE43" s="150" t="s">
        <v>198</v>
      </c>
      <c r="NZF43" s="147"/>
      <c r="NZG43" s="159"/>
      <c r="NZH43" s="160"/>
      <c r="NZM43" s="150" t="s">
        <v>198</v>
      </c>
      <c r="NZN43" s="147"/>
      <c r="NZO43" s="159"/>
      <c r="NZP43" s="160"/>
      <c r="NZU43" s="150" t="s">
        <v>198</v>
      </c>
      <c r="NZV43" s="147"/>
      <c r="NZW43" s="159"/>
      <c r="NZX43" s="160"/>
      <c r="OAC43" s="150" t="s">
        <v>198</v>
      </c>
      <c r="OAD43" s="147"/>
      <c r="OAE43" s="159"/>
      <c r="OAF43" s="160"/>
      <c r="OAK43" s="150" t="s">
        <v>198</v>
      </c>
      <c r="OAL43" s="147"/>
      <c r="OAM43" s="159"/>
      <c r="OAN43" s="160"/>
      <c r="OAS43" s="150" t="s">
        <v>198</v>
      </c>
      <c r="OAT43" s="147"/>
      <c r="OAU43" s="159"/>
      <c r="OAV43" s="160"/>
      <c r="OBA43" s="150" t="s">
        <v>198</v>
      </c>
      <c r="OBB43" s="147"/>
      <c r="OBC43" s="159"/>
      <c r="OBD43" s="160"/>
      <c r="OBI43" s="150" t="s">
        <v>198</v>
      </c>
      <c r="OBJ43" s="147"/>
      <c r="OBK43" s="159"/>
      <c r="OBL43" s="160"/>
      <c r="OBQ43" s="150" t="s">
        <v>198</v>
      </c>
      <c r="OBR43" s="147"/>
      <c r="OBS43" s="159"/>
      <c r="OBT43" s="160"/>
      <c r="OBY43" s="150" t="s">
        <v>198</v>
      </c>
      <c r="OBZ43" s="147"/>
      <c r="OCA43" s="159"/>
      <c r="OCB43" s="160"/>
      <c r="OCG43" s="150" t="s">
        <v>198</v>
      </c>
      <c r="OCH43" s="147"/>
      <c r="OCI43" s="159"/>
      <c r="OCJ43" s="160"/>
      <c r="OCO43" s="150" t="s">
        <v>198</v>
      </c>
      <c r="OCP43" s="147"/>
      <c r="OCQ43" s="159"/>
      <c r="OCR43" s="160"/>
      <c r="OCW43" s="150" t="s">
        <v>198</v>
      </c>
      <c r="OCX43" s="147"/>
      <c r="OCY43" s="159"/>
      <c r="OCZ43" s="160"/>
      <c r="ODE43" s="150" t="s">
        <v>198</v>
      </c>
      <c r="ODF43" s="147"/>
      <c r="ODG43" s="159"/>
      <c r="ODH43" s="160"/>
      <c r="ODM43" s="150" t="s">
        <v>198</v>
      </c>
      <c r="ODN43" s="147"/>
      <c r="ODO43" s="159"/>
      <c r="ODP43" s="160"/>
      <c r="ODU43" s="150" t="s">
        <v>198</v>
      </c>
      <c r="ODV43" s="147"/>
      <c r="ODW43" s="159"/>
      <c r="ODX43" s="160"/>
      <c r="OEC43" s="150" t="s">
        <v>198</v>
      </c>
      <c r="OED43" s="147"/>
      <c r="OEE43" s="159"/>
      <c r="OEF43" s="160"/>
      <c r="OEK43" s="150" t="s">
        <v>198</v>
      </c>
      <c r="OEL43" s="147"/>
      <c r="OEM43" s="159"/>
      <c r="OEN43" s="160"/>
      <c r="OES43" s="150" t="s">
        <v>198</v>
      </c>
      <c r="OET43" s="147"/>
      <c r="OEU43" s="159"/>
      <c r="OEV43" s="160"/>
      <c r="OFA43" s="150" t="s">
        <v>198</v>
      </c>
      <c r="OFB43" s="147"/>
      <c r="OFC43" s="159"/>
      <c r="OFD43" s="160"/>
      <c r="OFI43" s="150" t="s">
        <v>198</v>
      </c>
      <c r="OFJ43" s="147"/>
      <c r="OFK43" s="159"/>
      <c r="OFL43" s="160"/>
      <c r="OFQ43" s="150" t="s">
        <v>198</v>
      </c>
      <c r="OFR43" s="147"/>
      <c r="OFS43" s="159"/>
      <c r="OFT43" s="160"/>
      <c r="OFY43" s="150" t="s">
        <v>198</v>
      </c>
      <c r="OFZ43" s="147"/>
      <c r="OGA43" s="159"/>
      <c r="OGB43" s="160"/>
      <c r="OGG43" s="150" t="s">
        <v>198</v>
      </c>
      <c r="OGH43" s="147"/>
      <c r="OGI43" s="159"/>
      <c r="OGJ43" s="160"/>
      <c r="OGO43" s="150" t="s">
        <v>198</v>
      </c>
      <c r="OGP43" s="147"/>
      <c r="OGQ43" s="159"/>
      <c r="OGR43" s="160"/>
      <c r="OGW43" s="150" t="s">
        <v>198</v>
      </c>
      <c r="OGX43" s="147"/>
      <c r="OGY43" s="159"/>
      <c r="OGZ43" s="160"/>
      <c r="OHE43" s="150" t="s">
        <v>198</v>
      </c>
      <c r="OHF43" s="147"/>
      <c r="OHG43" s="159"/>
      <c r="OHH43" s="160"/>
      <c r="OHM43" s="150" t="s">
        <v>198</v>
      </c>
      <c r="OHN43" s="147"/>
      <c r="OHO43" s="159"/>
      <c r="OHP43" s="160"/>
      <c r="OHU43" s="150" t="s">
        <v>198</v>
      </c>
      <c r="OHV43" s="147"/>
      <c r="OHW43" s="159"/>
      <c r="OHX43" s="160"/>
      <c r="OIC43" s="150" t="s">
        <v>198</v>
      </c>
      <c r="OID43" s="147"/>
      <c r="OIE43" s="159"/>
      <c r="OIF43" s="160"/>
      <c r="OIK43" s="150" t="s">
        <v>198</v>
      </c>
      <c r="OIL43" s="147"/>
      <c r="OIM43" s="159"/>
      <c r="OIN43" s="160"/>
      <c r="OIS43" s="150" t="s">
        <v>198</v>
      </c>
      <c r="OIT43" s="147"/>
      <c r="OIU43" s="159"/>
      <c r="OIV43" s="160"/>
      <c r="OJA43" s="150" t="s">
        <v>198</v>
      </c>
      <c r="OJB43" s="147"/>
      <c r="OJC43" s="159"/>
      <c r="OJD43" s="160"/>
      <c r="OJI43" s="150" t="s">
        <v>198</v>
      </c>
      <c r="OJJ43" s="147"/>
      <c r="OJK43" s="159"/>
      <c r="OJL43" s="160"/>
      <c r="OJQ43" s="150" t="s">
        <v>198</v>
      </c>
      <c r="OJR43" s="147"/>
      <c r="OJS43" s="159"/>
      <c r="OJT43" s="160"/>
      <c r="OJY43" s="150" t="s">
        <v>198</v>
      </c>
      <c r="OJZ43" s="147"/>
      <c r="OKA43" s="159"/>
      <c r="OKB43" s="160"/>
      <c r="OKG43" s="150" t="s">
        <v>198</v>
      </c>
      <c r="OKH43" s="147"/>
      <c r="OKI43" s="159"/>
      <c r="OKJ43" s="160"/>
      <c r="OKO43" s="150" t="s">
        <v>198</v>
      </c>
      <c r="OKP43" s="147"/>
      <c r="OKQ43" s="159"/>
      <c r="OKR43" s="160"/>
      <c r="OKW43" s="150" t="s">
        <v>198</v>
      </c>
      <c r="OKX43" s="147"/>
      <c r="OKY43" s="159"/>
      <c r="OKZ43" s="160"/>
      <c r="OLE43" s="150" t="s">
        <v>198</v>
      </c>
      <c r="OLF43" s="147"/>
      <c r="OLG43" s="159"/>
      <c r="OLH43" s="160"/>
      <c r="OLM43" s="150" t="s">
        <v>198</v>
      </c>
      <c r="OLN43" s="147"/>
      <c r="OLO43" s="159"/>
      <c r="OLP43" s="160"/>
      <c r="OLU43" s="150" t="s">
        <v>198</v>
      </c>
      <c r="OLV43" s="147"/>
      <c r="OLW43" s="159"/>
      <c r="OLX43" s="160"/>
      <c r="OMC43" s="150" t="s">
        <v>198</v>
      </c>
      <c r="OMD43" s="147"/>
      <c r="OME43" s="159"/>
      <c r="OMF43" s="160"/>
      <c r="OMK43" s="150" t="s">
        <v>198</v>
      </c>
      <c r="OML43" s="147"/>
      <c r="OMM43" s="159"/>
      <c r="OMN43" s="160"/>
      <c r="OMS43" s="150" t="s">
        <v>198</v>
      </c>
      <c r="OMT43" s="147"/>
      <c r="OMU43" s="159"/>
      <c r="OMV43" s="160"/>
      <c r="ONA43" s="150" t="s">
        <v>198</v>
      </c>
      <c r="ONB43" s="147"/>
      <c r="ONC43" s="159"/>
      <c r="OND43" s="160"/>
      <c r="ONI43" s="150" t="s">
        <v>198</v>
      </c>
      <c r="ONJ43" s="147"/>
      <c r="ONK43" s="159"/>
      <c r="ONL43" s="160"/>
      <c r="ONQ43" s="150" t="s">
        <v>198</v>
      </c>
      <c r="ONR43" s="147"/>
      <c r="ONS43" s="159"/>
      <c r="ONT43" s="160"/>
      <c r="ONY43" s="150" t="s">
        <v>198</v>
      </c>
      <c r="ONZ43" s="147"/>
      <c r="OOA43" s="159"/>
      <c r="OOB43" s="160"/>
      <c r="OOG43" s="150" t="s">
        <v>198</v>
      </c>
      <c r="OOH43" s="147"/>
      <c r="OOI43" s="159"/>
      <c r="OOJ43" s="160"/>
      <c r="OOO43" s="150" t="s">
        <v>198</v>
      </c>
      <c r="OOP43" s="147"/>
      <c r="OOQ43" s="159"/>
      <c r="OOR43" s="160"/>
      <c r="OOW43" s="150" t="s">
        <v>198</v>
      </c>
      <c r="OOX43" s="147"/>
      <c r="OOY43" s="159"/>
      <c r="OOZ43" s="160"/>
      <c r="OPE43" s="150" t="s">
        <v>198</v>
      </c>
      <c r="OPF43" s="147"/>
      <c r="OPG43" s="159"/>
      <c r="OPH43" s="160"/>
      <c r="OPM43" s="150" t="s">
        <v>198</v>
      </c>
      <c r="OPN43" s="147"/>
      <c r="OPO43" s="159"/>
      <c r="OPP43" s="160"/>
      <c r="OPU43" s="150" t="s">
        <v>198</v>
      </c>
      <c r="OPV43" s="147"/>
      <c r="OPW43" s="159"/>
      <c r="OPX43" s="160"/>
      <c r="OQC43" s="150" t="s">
        <v>198</v>
      </c>
      <c r="OQD43" s="147"/>
      <c r="OQE43" s="159"/>
      <c r="OQF43" s="160"/>
      <c r="OQK43" s="150" t="s">
        <v>198</v>
      </c>
      <c r="OQL43" s="147"/>
      <c r="OQM43" s="159"/>
      <c r="OQN43" s="160"/>
      <c r="OQS43" s="150" t="s">
        <v>198</v>
      </c>
      <c r="OQT43" s="147"/>
      <c r="OQU43" s="159"/>
      <c r="OQV43" s="160"/>
      <c r="ORA43" s="150" t="s">
        <v>198</v>
      </c>
      <c r="ORB43" s="147"/>
      <c r="ORC43" s="159"/>
      <c r="ORD43" s="160"/>
      <c r="ORI43" s="150" t="s">
        <v>198</v>
      </c>
      <c r="ORJ43" s="147"/>
      <c r="ORK43" s="159"/>
      <c r="ORL43" s="160"/>
      <c r="ORQ43" s="150" t="s">
        <v>198</v>
      </c>
      <c r="ORR43" s="147"/>
      <c r="ORS43" s="159"/>
      <c r="ORT43" s="160"/>
      <c r="ORY43" s="150" t="s">
        <v>198</v>
      </c>
      <c r="ORZ43" s="147"/>
      <c r="OSA43" s="159"/>
      <c r="OSB43" s="160"/>
      <c r="OSG43" s="150" t="s">
        <v>198</v>
      </c>
      <c r="OSH43" s="147"/>
      <c r="OSI43" s="159"/>
      <c r="OSJ43" s="160"/>
      <c r="OSO43" s="150" t="s">
        <v>198</v>
      </c>
      <c r="OSP43" s="147"/>
      <c r="OSQ43" s="159"/>
      <c r="OSR43" s="160"/>
      <c r="OSW43" s="150" t="s">
        <v>198</v>
      </c>
      <c r="OSX43" s="147"/>
      <c r="OSY43" s="159"/>
      <c r="OSZ43" s="160"/>
      <c r="OTE43" s="150" t="s">
        <v>198</v>
      </c>
      <c r="OTF43" s="147"/>
      <c r="OTG43" s="159"/>
      <c r="OTH43" s="160"/>
      <c r="OTM43" s="150" t="s">
        <v>198</v>
      </c>
      <c r="OTN43" s="147"/>
      <c r="OTO43" s="159"/>
      <c r="OTP43" s="160"/>
      <c r="OTU43" s="150" t="s">
        <v>198</v>
      </c>
      <c r="OTV43" s="147"/>
      <c r="OTW43" s="159"/>
      <c r="OTX43" s="160"/>
      <c r="OUC43" s="150" t="s">
        <v>198</v>
      </c>
      <c r="OUD43" s="147"/>
      <c r="OUE43" s="159"/>
      <c r="OUF43" s="160"/>
      <c r="OUK43" s="150" t="s">
        <v>198</v>
      </c>
      <c r="OUL43" s="147"/>
      <c r="OUM43" s="159"/>
      <c r="OUN43" s="160"/>
      <c r="OUS43" s="150" t="s">
        <v>198</v>
      </c>
      <c r="OUT43" s="147"/>
      <c r="OUU43" s="159"/>
      <c r="OUV43" s="160"/>
      <c r="OVA43" s="150" t="s">
        <v>198</v>
      </c>
      <c r="OVB43" s="147"/>
      <c r="OVC43" s="159"/>
      <c r="OVD43" s="160"/>
      <c r="OVI43" s="150" t="s">
        <v>198</v>
      </c>
      <c r="OVJ43" s="147"/>
      <c r="OVK43" s="159"/>
      <c r="OVL43" s="160"/>
      <c r="OVQ43" s="150" t="s">
        <v>198</v>
      </c>
      <c r="OVR43" s="147"/>
      <c r="OVS43" s="159"/>
      <c r="OVT43" s="160"/>
      <c r="OVY43" s="150" t="s">
        <v>198</v>
      </c>
      <c r="OVZ43" s="147"/>
      <c r="OWA43" s="159"/>
      <c r="OWB43" s="160"/>
      <c r="OWG43" s="150" t="s">
        <v>198</v>
      </c>
      <c r="OWH43" s="147"/>
      <c r="OWI43" s="159"/>
      <c r="OWJ43" s="160"/>
      <c r="OWO43" s="150" t="s">
        <v>198</v>
      </c>
      <c r="OWP43" s="147"/>
      <c r="OWQ43" s="159"/>
      <c r="OWR43" s="160"/>
      <c r="OWW43" s="150" t="s">
        <v>198</v>
      </c>
      <c r="OWX43" s="147"/>
      <c r="OWY43" s="159"/>
      <c r="OWZ43" s="160"/>
      <c r="OXE43" s="150" t="s">
        <v>198</v>
      </c>
      <c r="OXF43" s="147"/>
      <c r="OXG43" s="159"/>
      <c r="OXH43" s="160"/>
      <c r="OXM43" s="150" t="s">
        <v>198</v>
      </c>
      <c r="OXN43" s="147"/>
      <c r="OXO43" s="159"/>
      <c r="OXP43" s="160"/>
      <c r="OXU43" s="150" t="s">
        <v>198</v>
      </c>
      <c r="OXV43" s="147"/>
      <c r="OXW43" s="159"/>
      <c r="OXX43" s="160"/>
      <c r="OYC43" s="150" t="s">
        <v>198</v>
      </c>
      <c r="OYD43" s="147"/>
      <c r="OYE43" s="159"/>
      <c r="OYF43" s="160"/>
      <c r="OYK43" s="150" t="s">
        <v>198</v>
      </c>
      <c r="OYL43" s="147"/>
      <c r="OYM43" s="159"/>
      <c r="OYN43" s="160"/>
      <c r="OYS43" s="150" t="s">
        <v>198</v>
      </c>
      <c r="OYT43" s="147"/>
      <c r="OYU43" s="159"/>
      <c r="OYV43" s="160"/>
      <c r="OZA43" s="150" t="s">
        <v>198</v>
      </c>
      <c r="OZB43" s="147"/>
      <c r="OZC43" s="159"/>
      <c r="OZD43" s="160"/>
      <c r="OZI43" s="150" t="s">
        <v>198</v>
      </c>
      <c r="OZJ43" s="147"/>
      <c r="OZK43" s="159"/>
      <c r="OZL43" s="160"/>
      <c r="OZQ43" s="150" t="s">
        <v>198</v>
      </c>
      <c r="OZR43" s="147"/>
      <c r="OZS43" s="159"/>
      <c r="OZT43" s="160"/>
      <c r="OZY43" s="150" t="s">
        <v>198</v>
      </c>
      <c r="OZZ43" s="147"/>
      <c r="PAA43" s="159"/>
      <c r="PAB43" s="160"/>
      <c r="PAG43" s="150" t="s">
        <v>198</v>
      </c>
      <c r="PAH43" s="147"/>
      <c r="PAI43" s="159"/>
      <c r="PAJ43" s="160"/>
      <c r="PAO43" s="150" t="s">
        <v>198</v>
      </c>
      <c r="PAP43" s="147"/>
      <c r="PAQ43" s="159"/>
      <c r="PAR43" s="160"/>
      <c r="PAW43" s="150" t="s">
        <v>198</v>
      </c>
      <c r="PAX43" s="147"/>
      <c r="PAY43" s="159"/>
      <c r="PAZ43" s="160"/>
      <c r="PBE43" s="150" t="s">
        <v>198</v>
      </c>
      <c r="PBF43" s="147"/>
      <c r="PBG43" s="159"/>
      <c r="PBH43" s="160"/>
      <c r="PBM43" s="150" t="s">
        <v>198</v>
      </c>
      <c r="PBN43" s="147"/>
      <c r="PBO43" s="159"/>
      <c r="PBP43" s="160"/>
      <c r="PBU43" s="150" t="s">
        <v>198</v>
      </c>
      <c r="PBV43" s="147"/>
      <c r="PBW43" s="159"/>
      <c r="PBX43" s="160"/>
      <c r="PCC43" s="150" t="s">
        <v>198</v>
      </c>
      <c r="PCD43" s="147"/>
      <c r="PCE43" s="159"/>
      <c r="PCF43" s="160"/>
      <c r="PCK43" s="150" t="s">
        <v>198</v>
      </c>
      <c r="PCL43" s="147"/>
      <c r="PCM43" s="159"/>
      <c r="PCN43" s="160"/>
      <c r="PCS43" s="150" t="s">
        <v>198</v>
      </c>
      <c r="PCT43" s="147"/>
      <c r="PCU43" s="159"/>
      <c r="PCV43" s="160"/>
      <c r="PDA43" s="150" t="s">
        <v>198</v>
      </c>
      <c r="PDB43" s="147"/>
      <c r="PDC43" s="159"/>
      <c r="PDD43" s="160"/>
      <c r="PDI43" s="150" t="s">
        <v>198</v>
      </c>
      <c r="PDJ43" s="147"/>
      <c r="PDK43" s="159"/>
      <c r="PDL43" s="160"/>
      <c r="PDQ43" s="150" t="s">
        <v>198</v>
      </c>
      <c r="PDR43" s="147"/>
      <c r="PDS43" s="159"/>
      <c r="PDT43" s="160"/>
      <c r="PDY43" s="150" t="s">
        <v>198</v>
      </c>
      <c r="PDZ43" s="147"/>
      <c r="PEA43" s="159"/>
      <c r="PEB43" s="160"/>
      <c r="PEG43" s="150" t="s">
        <v>198</v>
      </c>
      <c r="PEH43" s="147"/>
      <c r="PEI43" s="159"/>
      <c r="PEJ43" s="160"/>
      <c r="PEO43" s="150" t="s">
        <v>198</v>
      </c>
      <c r="PEP43" s="147"/>
      <c r="PEQ43" s="159"/>
      <c r="PER43" s="160"/>
      <c r="PEW43" s="150" t="s">
        <v>198</v>
      </c>
      <c r="PEX43" s="147"/>
      <c r="PEY43" s="159"/>
      <c r="PEZ43" s="160"/>
      <c r="PFE43" s="150" t="s">
        <v>198</v>
      </c>
      <c r="PFF43" s="147"/>
      <c r="PFG43" s="159"/>
      <c r="PFH43" s="160"/>
      <c r="PFM43" s="150" t="s">
        <v>198</v>
      </c>
      <c r="PFN43" s="147"/>
      <c r="PFO43" s="159"/>
      <c r="PFP43" s="160"/>
      <c r="PFU43" s="150" t="s">
        <v>198</v>
      </c>
      <c r="PFV43" s="147"/>
      <c r="PFW43" s="159"/>
      <c r="PFX43" s="160"/>
      <c r="PGC43" s="150" t="s">
        <v>198</v>
      </c>
      <c r="PGD43" s="147"/>
      <c r="PGE43" s="159"/>
      <c r="PGF43" s="160"/>
      <c r="PGK43" s="150" t="s">
        <v>198</v>
      </c>
      <c r="PGL43" s="147"/>
      <c r="PGM43" s="159"/>
      <c r="PGN43" s="160"/>
      <c r="PGS43" s="150" t="s">
        <v>198</v>
      </c>
      <c r="PGT43" s="147"/>
      <c r="PGU43" s="159"/>
      <c r="PGV43" s="160"/>
      <c r="PHA43" s="150" t="s">
        <v>198</v>
      </c>
      <c r="PHB43" s="147"/>
      <c r="PHC43" s="159"/>
      <c r="PHD43" s="160"/>
      <c r="PHI43" s="150" t="s">
        <v>198</v>
      </c>
      <c r="PHJ43" s="147"/>
      <c r="PHK43" s="159"/>
      <c r="PHL43" s="160"/>
      <c r="PHQ43" s="150" t="s">
        <v>198</v>
      </c>
      <c r="PHR43" s="147"/>
      <c r="PHS43" s="159"/>
      <c r="PHT43" s="160"/>
      <c r="PHY43" s="150" t="s">
        <v>198</v>
      </c>
      <c r="PHZ43" s="147"/>
      <c r="PIA43" s="159"/>
      <c r="PIB43" s="160"/>
      <c r="PIG43" s="150" t="s">
        <v>198</v>
      </c>
      <c r="PIH43" s="147"/>
      <c r="PII43" s="159"/>
      <c r="PIJ43" s="160"/>
      <c r="PIO43" s="150" t="s">
        <v>198</v>
      </c>
      <c r="PIP43" s="147"/>
      <c r="PIQ43" s="159"/>
      <c r="PIR43" s="160"/>
      <c r="PIW43" s="150" t="s">
        <v>198</v>
      </c>
      <c r="PIX43" s="147"/>
      <c r="PIY43" s="159"/>
      <c r="PIZ43" s="160"/>
      <c r="PJE43" s="150" t="s">
        <v>198</v>
      </c>
      <c r="PJF43" s="147"/>
      <c r="PJG43" s="159"/>
      <c r="PJH43" s="160"/>
      <c r="PJM43" s="150" t="s">
        <v>198</v>
      </c>
      <c r="PJN43" s="147"/>
      <c r="PJO43" s="159"/>
      <c r="PJP43" s="160"/>
      <c r="PJU43" s="150" t="s">
        <v>198</v>
      </c>
      <c r="PJV43" s="147"/>
      <c r="PJW43" s="159"/>
      <c r="PJX43" s="160"/>
      <c r="PKC43" s="150" t="s">
        <v>198</v>
      </c>
      <c r="PKD43" s="147"/>
      <c r="PKE43" s="159"/>
      <c r="PKF43" s="160"/>
      <c r="PKK43" s="150" t="s">
        <v>198</v>
      </c>
      <c r="PKL43" s="147"/>
      <c r="PKM43" s="159"/>
      <c r="PKN43" s="160"/>
      <c r="PKS43" s="150" t="s">
        <v>198</v>
      </c>
      <c r="PKT43" s="147"/>
      <c r="PKU43" s="159"/>
      <c r="PKV43" s="160"/>
      <c r="PLA43" s="150" t="s">
        <v>198</v>
      </c>
      <c r="PLB43" s="147"/>
      <c r="PLC43" s="159"/>
      <c r="PLD43" s="160"/>
      <c r="PLI43" s="150" t="s">
        <v>198</v>
      </c>
      <c r="PLJ43" s="147"/>
      <c r="PLK43" s="159"/>
      <c r="PLL43" s="160"/>
      <c r="PLQ43" s="150" t="s">
        <v>198</v>
      </c>
      <c r="PLR43" s="147"/>
      <c r="PLS43" s="159"/>
      <c r="PLT43" s="160"/>
      <c r="PLY43" s="150" t="s">
        <v>198</v>
      </c>
      <c r="PLZ43" s="147"/>
      <c r="PMA43" s="159"/>
      <c r="PMB43" s="160"/>
      <c r="PMG43" s="150" t="s">
        <v>198</v>
      </c>
      <c r="PMH43" s="147"/>
      <c r="PMI43" s="159"/>
      <c r="PMJ43" s="160"/>
      <c r="PMO43" s="150" t="s">
        <v>198</v>
      </c>
      <c r="PMP43" s="147"/>
      <c r="PMQ43" s="159"/>
      <c r="PMR43" s="160"/>
      <c r="PMW43" s="150" t="s">
        <v>198</v>
      </c>
      <c r="PMX43" s="147"/>
      <c r="PMY43" s="159"/>
      <c r="PMZ43" s="160"/>
      <c r="PNE43" s="150" t="s">
        <v>198</v>
      </c>
      <c r="PNF43" s="147"/>
      <c r="PNG43" s="159"/>
      <c r="PNH43" s="160"/>
      <c r="PNM43" s="150" t="s">
        <v>198</v>
      </c>
      <c r="PNN43" s="147"/>
      <c r="PNO43" s="159"/>
      <c r="PNP43" s="160"/>
      <c r="PNU43" s="150" t="s">
        <v>198</v>
      </c>
      <c r="PNV43" s="147"/>
      <c r="PNW43" s="159"/>
      <c r="PNX43" s="160"/>
      <c r="POC43" s="150" t="s">
        <v>198</v>
      </c>
      <c r="POD43" s="147"/>
      <c r="POE43" s="159"/>
      <c r="POF43" s="160"/>
      <c r="POK43" s="150" t="s">
        <v>198</v>
      </c>
      <c r="POL43" s="147"/>
      <c r="POM43" s="159"/>
      <c r="PON43" s="160"/>
      <c r="POS43" s="150" t="s">
        <v>198</v>
      </c>
      <c r="POT43" s="147"/>
      <c r="POU43" s="159"/>
      <c r="POV43" s="160"/>
      <c r="PPA43" s="150" t="s">
        <v>198</v>
      </c>
      <c r="PPB43" s="147"/>
      <c r="PPC43" s="159"/>
      <c r="PPD43" s="160"/>
      <c r="PPI43" s="150" t="s">
        <v>198</v>
      </c>
      <c r="PPJ43" s="147"/>
      <c r="PPK43" s="159"/>
      <c r="PPL43" s="160"/>
      <c r="PPQ43" s="150" t="s">
        <v>198</v>
      </c>
      <c r="PPR43" s="147"/>
      <c r="PPS43" s="159"/>
      <c r="PPT43" s="160"/>
      <c r="PPY43" s="150" t="s">
        <v>198</v>
      </c>
      <c r="PPZ43" s="147"/>
      <c r="PQA43" s="159"/>
      <c r="PQB43" s="160"/>
      <c r="PQG43" s="150" t="s">
        <v>198</v>
      </c>
      <c r="PQH43" s="147"/>
      <c r="PQI43" s="159"/>
      <c r="PQJ43" s="160"/>
      <c r="PQO43" s="150" t="s">
        <v>198</v>
      </c>
      <c r="PQP43" s="147"/>
      <c r="PQQ43" s="159"/>
      <c r="PQR43" s="160"/>
      <c r="PQW43" s="150" t="s">
        <v>198</v>
      </c>
      <c r="PQX43" s="147"/>
      <c r="PQY43" s="159"/>
      <c r="PQZ43" s="160"/>
      <c r="PRE43" s="150" t="s">
        <v>198</v>
      </c>
      <c r="PRF43" s="147"/>
      <c r="PRG43" s="159"/>
      <c r="PRH43" s="160"/>
      <c r="PRM43" s="150" t="s">
        <v>198</v>
      </c>
      <c r="PRN43" s="147"/>
      <c r="PRO43" s="159"/>
      <c r="PRP43" s="160"/>
      <c r="PRU43" s="150" t="s">
        <v>198</v>
      </c>
      <c r="PRV43" s="147"/>
      <c r="PRW43" s="159"/>
      <c r="PRX43" s="160"/>
      <c r="PSC43" s="150" t="s">
        <v>198</v>
      </c>
      <c r="PSD43" s="147"/>
      <c r="PSE43" s="159"/>
      <c r="PSF43" s="160"/>
      <c r="PSK43" s="150" t="s">
        <v>198</v>
      </c>
      <c r="PSL43" s="147"/>
      <c r="PSM43" s="159"/>
      <c r="PSN43" s="160"/>
      <c r="PSS43" s="150" t="s">
        <v>198</v>
      </c>
      <c r="PST43" s="147"/>
      <c r="PSU43" s="159"/>
      <c r="PSV43" s="160"/>
      <c r="PTA43" s="150" t="s">
        <v>198</v>
      </c>
      <c r="PTB43" s="147"/>
      <c r="PTC43" s="159"/>
      <c r="PTD43" s="160"/>
      <c r="PTI43" s="150" t="s">
        <v>198</v>
      </c>
      <c r="PTJ43" s="147"/>
      <c r="PTK43" s="159"/>
      <c r="PTL43" s="160"/>
      <c r="PTQ43" s="150" t="s">
        <v>198</v>
      </c>
      <c r="PTR43" s="147"/>
      <c r="PTS43" s="159"/>
      <c r="PTT43" s="160"/>
      <c r="PTY43" s="150" t="s">
        <v>198</v>
      </c>
      <c r="PTZ43" s="147"/>
      <c r="PUA43" s="159"/>
      <c r="PUB43" s="160"/>
      <c r="PUG43" s="150" t="s">
        <v>198</v>
      </c>
      <c r="PUH43" s="147"/>
      <c r="PUI43" s="159"/>
      <c r="PUJ43" s="160"/>
      <c r="PUO43" s="150" t="s">
        <v>198</v>
      </c>
      <c r="PUP43" s="147"/>
      <c r="PUQ43" s="159"/>
      <c r="PUR43" s="160"/>
      <c r="PUW43" s="150" t="s">
        <v>198</v>
      </c>
      <c r="PUX43" s="147"/>
      <c r="PUY43" s="159"/>
      <c r="PUZ43" s="160"/>
      <c r="PVE43" s="150" t="s">
        <v>198</v>
      </c>
      <c r="PVF43" s="147"/>
      <c r="PVG43" s="159"/>
      <c r="PVH43" s="160"/>
      <c r="PVM43" s="150" t="s">
        <v>198</v>
      </c>
      <c r="PVN43" s="147"/>
      <c r="PVO43" s="159"/>
      <c r="PVP43" s="160"/>
      <c r="PVU43" s="150" t="s">
        <v>198</v>
      </c>
      <c r="PVV43" s="147"/>
      <c r="PVW43" s="159"/>
      <c r="PVX43" s="160"/>
      <c r="PWC43" s="150" t="s">
        <v>198</v>
      </c>
      <c r="PWD43" s="147"/>
      <c r="PWE43" s="159"/>
      <c r="PWF43" s="160"/>
      <c r="PWK43" s="150" t="s">
        <v>198</v>
      </c>
      <c r="PWL43" s="147"/>
      <c r="PWM43" s="159"/>
      <c r="PWN43" s="160"/>
      <c r="PWS43" s="150" t="s">
        <v>198</v>
      </c>
      <c r="PWT43" s="147"/>
      <c r="PWU43" s="159"/>
      <c r="PWV43" s="160"/>
      <c r="PXA43" s="150" t="s">
        <v>198</v>
      </c>
      <c r="PXB43" s="147"/>
      <c r="PXC43" s="159"/>
      <c r="PXD43" s="160"/>
      <c r="PXI43" s="150" t="s">
        <v>198</v>
      </c>
      <c r="PXJ43" s="147"/>
      <c r="PXK43" s="159"/>
      <c r="PXL43" s="160"/>
      <c r="PXQ43" s="150" t="s">
        <v>198</v>
      </c>
      <c r="PXR43" s="147"/>
      <c r="PXS43" s="159"/>
      <c r="PXT43" s="160"/>
      <c r="PXY43" s="150" t="s">
        <v>198</v>
      </c>
      <c r="PXZ43" s="147"/>
      <c r="PYA43" s="159"/>
      <c r="PYB43" s="160"/>
      <c r="PYG43" s="150" t="s">
        <v>198</v>
      </c>
      <c r="PYH43" s="147"/>
      <c r="PYI43" s="159"/>
      <c r="PYJ43" s="160"/>
      <c r="PYO43" s="150" t="s">
        <v>198</v>
      </c>
      <c r="PYP43" s="147"/>
      <c r="PYQ43" s="159"/>
      <c r="PYR43" s="160"/>
      <c r="PYW43" s="150" t="s">
        <v>198</v>
      </c>
      <c r="PYX43" s="147"/>
      <c r="PYY43" s="159"/>
      <c r="PYZ43" s="160"/>
      <c r="PZE43" s="150" t="s">
        <v>198</v>
      </c>
      <c r="PZF43" s="147"/>
      <c r="PZG43" s="159"/>
      <c r="PZH43" s="160"/>
      <c r="PZM43" s="150" t="s">
        <v>198</v>
      </c>
      <c r="PZN43" s="147"/>
      <c r="PZO43" s="159"/>
      <c r="PZP43" s="160"/>
      <c r="PZU43" s="150" t="s">
        <v>198</v>
      </c>
      <c r="PZV43" s="147"/>
      <c r="PZW43" s="159"/>
      <c r="PZX43" s="160"/>
      <c r="QAC43" s="150" t="s">
        <v>198</v>
      </c>
      <c r="QAD43" s="147"/>
      <c r="QAE43" s="159"/>
      <c r="QAF43" s="160"/>
      <c r="QAK43" s="150" t="s">
        <v>198</v>
      </c>
      <c r="QAL43" s="147"/>
      <c r="QAM43" s="159"/>
      <c r="QAN43" s="160"/>
      <c r="QAS43" s="150" t="s">
        <v>198</v>
      </c>
      <c r="QAT43" s="147"/>
      <c r="QAU43" s="159"/>
      <c r="QAV43" s="160"/>
      <c r="QBA43" s="150" t="s">
        <v>198</v>
      </c>
      <c r="QBB43" s="147"/>
      <c r="QBC43" s="159"/>
      <c r="QBD43" s="160"/>
      <c r="QBI43" s="150" t="s">
        <v>198</v>
      </c>
      <c r="QBJ43" s="147"/>
      <c r="QBK43" s="159"/>
      <c r="QBL43" s="160"/>
      <c r="QBQ43" s="150" t="s">
        <v>198</v>
      </c>
      <c r="QBR43" s="147"/>
      <c r="QBS43" s="159"/>
      <c r="QBT43" s="160"/>
      <c r="QBY43" s="150" t="s">
        <v>198</v>
      </c>
      <c r="QBZ43" s="147"/>
      <c r="QCA43" s="159"/>
      <c r="QCB43" s="160"/>
      <c r="QCG43" s="150" t="s">
        <v>198</v>
      </c>
      <c r="QCH43" s="147"/>
      <c r="QCI43" s="159"/>
      <c r="QCJ43" s="160"/>
      <c r="QCO43" s="150" t="s">
        <v>198</v>
      </c>
      <c r="QCP43" s="147"/>
      <c r="QCQ43" s="159"/>
      <c r="QCR43" s="160"/>
      <c r="QCW43" s="150" t="s">
        <v>198</v>
      </c>
      <c r="QCX43" s="147"/>
      <c r="QCY43" s="159"/>
      <c r="QCZ43" s="160"/>
      <c r="QDE43" s="150" t="s">
        <v>198</v>
      </c>
      <c r="QDF43" s="147"/>
      <c r="QDG43" s="159"/>
      <c r="QDH43" s="160"/>
      <c r="QDM43" s="150" t="s">
        <v>198</v>
      </c>
      <c r="QDN43" s="147"/>
      <c r="QDO43" s="159"/>
      <c r="QDP43" s="160"/>
      <c r="QDU43" s="150" t="s">
        <v>198</v>
      </c>
      <c r="QDV43" s="147"/>
      <c r="QDW43" s="159"/>
      <c r="QDX43" s="160"/>
      <c r="QEC43" s="150" t="s">
        <v>198</v>
      </c>
      <c r="QED43" s="147"/>
      <c r="QEE43" s="159"/>
      <c r="QEF43" s="160"/>
      <c r="QEK43" s="150" t="s">
        <v>198</v>
      </c>
      <c r="QEL43" s="147"/>
      <c r="QEM43" s="159"/>
      <c r="QEN43" s="160"/>
      <c r="QES43" s="150" t="s">
        <v>198</v>
      </c>
      <c r="QET43" s="147"/>
      <c r="QEU43" s="159"/>
      <c r="QEV43" s="160"/>
      <c r="QFA43" s="150" t="s">
        <v>198</v>
      </c>
      <c r="QFB43" s="147"/>
      <c r="QFC43" s="159"/>
      <c r="QFD43" s="160"/>
      <c r="QFI43" s="150" t="s">
        <v>198</v>
      </c>
      <c r="QFJ43" s="147"/>
      <c r="QFK43" s="159"/>
      <c r="QFL43" s="160"/>
      <c r="QFQ43" s="150" t="s">
        <v>198</v>
      </c>
      <c r="QFR43" s="147"/>
      <c r="QFS43" s="159"/>
      <c r="QFT43" s="160"/>
      <c r="QFY43" s="150" t="s">
        <v>198</v>
      </c>
      <c r="QFZ43" s="147"/>
      <c r="QGA43" s="159"/>
      <c r="QGB43" s="160"/>
      <c r="QGG43" s="150" t="s">
        <v>198</v>
      </c>
      <c r="QGH43" s="147"/>
      <c r="QGI43" s="159"/>
      <c r="QGJ43" s="160"/>
      <c r="QGO43" s="150" t="s">
        <v>198</v>
      </c>
      <c r="QGP43" s="147"/>
      <c r="QGQ43" s="159"/>
      <c r="QGR43" s="160"/>
      <c r="QGW43" s="150" t="s">
        <v>198</v>
      </c>
      <c r="QGX43" s="147"/>
      <c r="QGY43" s="159"/>
      <c r="QGZ43" s="160"/>
      <c r="QHE43" s="150" t="s">
        <v>198</v>
      </c>
      <c r="QHF43" s="147"/>
      <c r="QHG43" s="159"/>
      <c r="QHH43" s="160"/>
      <c r="QHM43" s="150" t="s">
        <v>198</v>
      </c>
      <c r="QHN43" s="147"/>
      <c r="QHO43" s="159"/>
      <c r="QHP43" s="160"/>
      <c r="QHU43" s="150" t="s">
        <v>198</v>
      </c>
      <c r="QHV43" s="147"/>
      <c r="QHW43" s="159"/>
      <c r="QHX43" s="160"/>
      <c r="QIC43" s="150" t="s">
        <v>198</v>
      </c>
      <c r="QID43" s="147"/>
      <c r="QIE43" s="159"/>
      <c r="QIF43" s="160"/>
      <c r="QIK43" s="150" t="s">
        <v>198</v>
      </c>
      <c r="QIL43" s="147"/>
      <c r="QIM43" s="159"/>
      <c r="QIN43" s="160"/>
      <c r="QIS43" s="150" t="s">
        <v>198</v>
      </c>
      <c r="QIT43" s="147"/>
      <c r="QIU43" s="159"/>
      <c r="QIV43" s="160"/>
      <c r="QJA43" s="150" t="s">
        <v>198</v>
      </c>
      <c r="QJB43" s="147"/>
      <c r="QJC43" s="159"/>
      <c r="QJD43" s="160"/>
      <c r="QJI43" s="150" t="s">
        <v>198</v>
      </c>
      <c r="QJJ43" s="147"/>
      <c r="QJK43" s="159"/>
      <c r="QJL43" s="160"/>
      <c r="QJQ43" s="150" t="s">
        <v>198</v>
      </c>
      <c r="QJR43" s="147"/>
      <c r="QJS43" s="159"/>
      <c r="QJT43" s="160"/>
      <c r="QJY43" s="150" t="s">
        <v>198</v>
      </c>
      <c r="QJZ43" s="147"/>
      <c r="QKA43" s="159"/>
      <c r="QKB43" s="160"/>
      <c r="QKG43" s="150" t="s">
        <v>198</v>
      </c>
      <c r="QKH43" s="147"/>
      <c r="QKI43" s="159"/>
      <c r="QKJ43" s="160"/>
      <c r="QKO43" s="150" t="s">
        <v>198</v>
      </c>
      <c r="QKP43" s="147"/>
      <c r="QKQ43" s="159"/>
      <c r="QKR43" s="160"/>
      <c r="QKW43" s="150" t="s">
        <v>198</v>
      </c>
      <c r="QKX43" s="147"/>
      <c r="QKY43" s="159"/>
      <c r="QKZ43" s="160"/>
      <c r="QLE43" s="150" t="s">
        <v>198</v>
      </c>
      <c r="QLF43" s="147"/>
      <c r="QLG43" s="159"/>
      <c r="QLH43" s="160"/>
      <c r="QLM43" s="150" t="s">
        <v>198</v>
      </c>
      <c r="QLN43" s="147"/>
      <c r="QLO43" s="159"/>
      <c r="QLP43" s="160"/>
      <c r="QLU43" s="150" t="s">
        <v>198</v>
      </c>
      <c r="QLV43" s="147"/>
      <c r="QLW43" s="159"/>
      <c r="QLX43" s="160"/>
      <c r="QMC43" s="150" t="s">
        <v>198</v>
      </c>
      <c r="QMD43" s="147"/>
      <c r="QME43" s="159"/>
      <c r="QMF43" s="160"/>
      <c r="QMK43" s="150" t="s">
        <v>198</v>
      </c>
      <c r="QML43" s="147"/>
      <c r="QMM43" s="159"/>
      <c r="QMN43" s="160"/>
      <c r="QMS43" s="150" t="s">
        <v>198</v>
      </c>
      <c r="QMT43" s="147"/>
      <c r="QMU43" s="159"/>
      <c r="QMV43" s="160"/>
      <c r="QNA43" s="150" t="s">
        <v>198</v>
      </c>
      <c r="QNB43" s="147"/>
      <c r="QNC43" s="159"/>
      <c r="QND43" s="160"/>
      <c r="QNI43" s="150" t="s">
        <v>198</v>
      </c>
      <c r="QNJ43" s="147"/>
      <c r="QNK43" s="159"/>
      <c r="QNL43" s="160"/>
      <c r="QNQ43" s="150" t="s">
        <v>198</v>
      </c>
      <c r="QNR43" s="147"/>
      <c r="QNS43" s="159"/>
      <c r="QNT43" s="160"/>
      <c r="QNY43" s="150" t="s">
        <v>198</v>
      </c>
      <c r="QNZ43" s="147"/>
      <c r="QOA43" s="159"/>
      <c r="QOB43" s="160"/>
      <c r="QOG43" s="150" t="s">
        <v>198</v>
      </c>
      <c r="QOH43" s="147"/>
      <c r="QOI43" s="159"/>
      <c r="QOJ43" s="160"/>
      <c r="QOO43" s="150" t="s">
        <v>198</v>
      </c>
      <c r="QOP43" s="147"/>
      <c r="QOQ43" s="159"/>
      <c r="QOR43" s="160"/>
      <c r="QOW43" s="150" t="s">
        <v>198</v>
      </c>
      <c r="QOX43" s="147"/>
      <c r="QOY43" s="159"/>
      <c r="QOZ43" s="160"/>
      <c r="QPE43" s="150" t="s">
        <v>198</v>
      </c>
      <c r="QPF43" s="147"/>
      <c r="QPG43" s="159"/>
      <c r="QPH43" s="160"/>
      <c r="QPM43" s="150" t="s">
        <v>198</v>
      </c>
      <c r="QPN43" s="147"/>
      <c r="QPO43" s="159"/>
      <c r="QPP43" s="160"/>
      <c r="QPU43" s="150" t="s">
        <v>198</v>
      </c>
      <c r="QPV43" s="147"/>
      <c r="QPW43" s="159"/>
      <c r="QPX43" s="160"/>
      <c r="QQC43" s="150" t="s">
        <v>198</v>
      </c>
      <c r="QQD43" s="147"/>
      <c r="QQE43" s="159"/>
      <c r="QQF43" s="160"/>
      <c r="QQK43" s="150" t="s">
        <v>198</v>
      </c>
      <c r="QQL43" s="147"/>
      <c r="QQM43" s="159"/>
      <c r="QQN43" s="160"/>
      <c r="QQS43" s="150" t="s">
        <v>198</v>
      </c>
      <c r="QQT43" s="147"/>
      <c r="QQU43" s="159"/>
      <c r="QQV43" s="160"/>
      <c r="QRA43" s="150" t="s">
        <v>198</v>
      </c>
      <c r="QRB43" s="147"/>
      <c r="QRC43" s="159"/>
      <c r="QRD43" s="160"/>
      <c r="QRI43" s="150" t="s">
        <v>198</v>
      </c>
      <c r="QRJ43" s="147"/>
      <c r="QRK43" s="159"/>
      <c r="QRL43" s="160"/>
      <c r="QRQ43" s="150" t="s">
        <v>198</v>
      </c>
      <c r="QRR43" s="147"/>
      <c r="QRS43" s="159"/>
      <c r="QRT43" s="160"/>
      <c r="QRY43" s="150" t="s">
        <v>198</v>
      </c>
      <c r="QRZ43" s="147"/>
      <c r="QSA43" s="159"/>
      <c r="QSB43" s="160"/>
      <c r="QSG43" s="150" t="s">
        <v>198</v>
      </c>
      <c r="QSH43" s="147"/>
      <c r="QSI43" s="159"/>
      <c r="QSJ43" s="160"/>
      <c r="QSO43" s="150" t="s">
        <v>198</v>
      </c>
      <c r="QSP43" s="147"/>
      <c r="QSQ43" s="159"/>
      <c r="QSR43" s="160"/>
      <c r="QSW43" s="150" t="s">
        <v>198</v>
      </c>
      <c r="QSX43" s="147"/>
      <c r="QSY43" s="159"/>
      <c r="QSZ43" s="160"/>
      <c r="QTE43" s="150" t="s">
        <v>198</v>
      </c>
      <c r="QTF43" s="147"/>
      <c r="QTG43" s="159"/>
      <c r="QTH43" s="160"/>
      <c r="QTM43" s="150" t="s">
        <v>198</v>
      </c>
      <c r="QTN43" s="147"/>
      <c r="QTO43" s="159"/>
      <c r="QTP43" s="160"/>
      <c r="QTU43" s="150" t="s">
        <v>198</v>
      </c>
      <c r="QTV43" s="147"/>
      <c r="QTW43" s="159"/>
      <c r="QTX43" s="160"/>
      <c r="QUC43" s="150" t="s">
        <v>198</v>
      </c>
      <c r="QUD43" s="147"/>
      <c r="QUE43" s="159"/>
      <c r="QUF43" s="160"/>
      <c r="QUK43" s="150" t="s">
        <v>198</v>
      </c>
      <c r="QUL43" s="147"/>
      <c r="QUM43" s="159"/>
      <c r="QUN43" s="160"/>
      <c r="QUS43" s="150" t="s">
        <v>198</v>
      </c>
      <c r="QUT43" s="147"/>
      <c r="QUU43" s="159"/>
      <c r="QUV43" s="160"/>
      <c r="QVA43" s="150" t="s">
        <v>198</v>
      </c>
      <c r="QVB43" s="147"/>
      <c r="QVC43" s="159"/>
      <c r="QVD43" s="160"/>
      <c r="QVI43" s="150" t="s">
        <v>198</v>
      </c>
      <c r="QVJ43" s="147"/>
      <c r="QVK43" s="159"/>
      <c r="QVL43" s="160"/>
      <c r="QVQ43" s="150" t="s">
        <v>198</v>
      </c>
      <c r="QVR43" s="147"/>
      <c r="QVS43" s="159"/>
      <c r="QVT43" s="160"/>
      <c r="QVY43" s="150" t="s">
        <v>198</v>
      </c>
      <c r="QVZ43" s="147"/>
      <c r="QWA43" s="159"/>
      <c r="QWB43" s="160"/>
      <c r="QWG43" s="150" t="s">
        <v>198</v>
      </c>
      <c r="QWH43" s="147"/>
      <c r="QWI43" s="159"/>
      <c r="QWJ43" s="160"/>
      <c r="QWO43" s="150" t="s">
        <v>198</v>
      </c>
      <c r="QWP43" s="147"/>
      <c r="QWQ43" s="159"/>
      <c r="QWR43" s="160"/>
      <c r="QWW43" s="150" t="s">
        <v>198</v>
      </c>
      <c r="QWX43" s="147"/>
      <c r="QWY43" s="159"/>
      <c r="QWZ43" s="160"/>
      <c r="QXE43" s="150" t="s">
        <v>198</v>
      </c>
      <c r="QXF43" s="147"/>
      <c r="QXG43" s="159"/>
      <c r="QXH43" s="160"/>
      <c r="QXM43" s="150" t="s">
        <v>198</v>
      </c>
      <c r="QXN43" s="147"/>
      <c r="QXO43" s="159"/>
      <c r="QXP43" s="160"/>
      <c r="QXU43" s="150" t="s">
        <v>198</v>
      </c>
      <c r="QXV43" s="147"/>
      <c r="QXW43" s="159"/>
      <c r="QXX43" s="160"/>
      <c r="QYC43" s="150" t="s">
        <v>198</v>
      </c>
      <c r="QYD43" s="147"/>
      <c r="QYE43" s="159"/>
      <c r="QYF43" s="160"/>
      <c r="QYK43" s="150" t="s">
        <v>198</v>
      </c>
      <c r="QYL43" s="147"/>
      <c r="QYM43" s="159"/>
      <c r="QYN43" s="160"/>
      <c r="QYS43" s="150" t="s">
        <v>198</v>
      </c>
      <c r="QYT43" s="147"/>
      <c r="QYU43" s="159"/>
      <c r="QYV43" s="160"/>
      <c r="QZA43" s="150" t="s">
        <v>198</v>
      </c>
      <c r="QZB43" s="147"/>
      <c r="QZC43" s="159"/>
      <c r="QZD43" s="160"/>
      <c r="QZI43" s="150" t="s">
        <v>198</v>
      </c>
      <c r="QZJ43" s="147"/>
      <c r="QZK43" s="159"/>
      <c r="QZL43" s="160"/>
      <c r="QZQ43" s="150" t="s">
        <v>198</v>
      </c>
      <c r="QZR43" s="147"/>
      <c r="QZS43" s="159"/>
      <c r="QZT43" s="160"/>
      <c r="QZY43" s="150" t="s">
        <v>198</v>
      </c>
      <c r="QZZ43" s="147"/>
      <c r="RAA43" s="159"/>
      <c r="RAB43" s="160"/>
      <c r="RAG43" s="150" t="s">
        <v>198</v>
      </c>
      <c r="RAH43" s="147"/>
      <c r="RAI43" s="159"/>
      <c r="RAJ43" s="160"/>
      <c r="RAO43" s="150" t="s">
        <v>198</v>
      </c>
      <c r="RAP43" s="147"/>
      <c r="RAQ43" s="159"/>
      <c r="RAR43" s="160"/>
      <c r="RAW43" s="150" t="s">
        <v>198</v>
      </c>
      <c r="RAX43" s="147"/>
      <c r="RAY43" s="159"/>
      <c r="RAZ43" s="160"/>
      <c r="RBE43" s="150" t="s">
        <v>198</v>
      </c>
      <c r="RBF43" s="147"/>
      <c r="RBG43" s="159"/>
      <c r="RBH43" s="160"/>
      <c r="RBM43" s="150" t="s">
        <v>198</v>
      </c>
      <c r="RBN43" s="147"/>
      <c r="RBO43" s="159"/>
      <c r="RBP43" s="160"/>
      <c r="RBU43" s="150" t="s">
        <v>198</v>
      </c>
      <c r="RBV43" s="147"/>
      <c r="RBW43" s="159"/>
      <c r="RBX43" s="160"/>
      <c r="RCC43" s="150" t="s">
        <v>198</v>
      </c>
      <c r="RCD43" s="147"/>
      <c r="RCE43" s="159"/>
      <c r="RCF43" s="160"/>
      <c r="RCK43" s="150" t="s">
        <v>198</v>
      </c>
      <c r="RCL43" s="147"/>
      <c r="RCM43" s="159"/>
      <c r="RCN43" s="160"/>
      <c r="RCS43" s="150" t="s">
        <v>198</v>
      </c>
      <c r="RCT43" s="147"/>
      <c r="RCU43" s="159"/>
      <c r="RCV43" s="160"/>
      <c r="RDA43" s="150" t="s">
        <v>198</v>
      </c>
      <c r="RDB43" s="147"/>
      <c r="RDC43" s="159"/>
      <c r="RDD43" s="160"/>
      <c r="RDI43" s="150" t="s">
        <v>198</v>
      </c>
      <c r="RDJ43" s="147"/>
      <c r="RDK43" s="159"/>
      <c r="RDL43" s="160"/>
      <c r="RDQ43" s="150" t="s">
        <v>198</v>
      </c>
      <c r="RDR43" s="147"/>
      <c r="RDS43" s="159"/>
      <c r="RDT43" s="160"/>
      <c r="RDY43" s="150" t="s">
        <v>198</v>
      </c>
      <c r="RDZ43" s="147"/>
      <c r="REA43" s="159"/>
      <c r="REB43" s="160"/>
      <c r="REG43" s="150" t="s">
        <v>198</v>
      </c>
      <c r="REH43" s="147"/>
      <c r="REI43" s="159"/>
      <c r="REJ43" s="160"/>
      <c r="REO43" s="150" t="s">
        <v>198</v>
      </c>
      <c r="REP43" s="147"/>
      <c r="REQ43" s="159"/>
      <c r="RER43" s="160"/>
      <c r="REW43" s="150" t="s">
        <v>198</v>
      </c>
      <c r="REX43" s="147"/>
      <c r="REY43" s="159"/>
      <c r="REZ43" s="160"/>
      <c r="RFE43" s="150" t="s">
        <v>198</v>
      </c>
      <c r="RFF43" s="147"/>
      <c r="RFG43" s="159"/>
      <c r="RFH43" s="160"/>
      <c r="RFM43" s="150" t="s">
        <v>198</v>
      </c>
      <c r="RFN43" s="147"/>
      <c r="RFO43" s="159"/>
      <c r="RFP43" s="160"/>
      <c r="RFU43" s="150" t="s">
        <v>198</v>
      </c>
      <c r="RFV43" s="147"/>
      <c r="RFW43" s="159"/>
      <c r="RFX43" s="160"/>
      <c r="RGC43" s="150" t="s">
        <v>198</v>
      </c>
      <c r="RGD43" s="147"/>
      <c r="RGE43" s="159"/>
      <c r="RGF43" s="160"/>
      <c r="RGK43" s="150" t="s">
        <v>198</v>
      </c>
      <c r="RGL43" s="147"/>
      <c r="RGM43" s="159"/>
      <c r="RGN43" s="160"/>
      <c r="RGS43" s="150" t="s">
        <v>198</v>
      </c>
      <c r="RGT43" s="147"/>
      <c r="RGU43" s="159"/>
      <c r="RGV43" s="160"/>
      <c r="RHA43" s="150" t="s">
        <v>198</v>
      </c>
      <c r="RHB43" s="147"/>
      <c r="RHC43" s="159"/>
      <c r="RHD43" s="160"/>
      <c r="RHI43" s="150" t="s">
        <v>198</v>
      </c>
      <c r="RHJ43" s="147"/>
      <c r="RHK43" s="159"/>
      <c r="RHL43" s="160"/>
      <c r="RHQ43" s="150" t="s">
        <v>198</v>
      </c>
      <c r="RHR43" s="147"/>
      <c r="RHS43" s="159"/>
      <c r="RHT43" s="160"/>
      <c r="RHY43" s="150" t="s">
        <v>198</v>
      </c>
      <c r="RHZ43" s="147"/>
      <c r="RIA43" s="159"/>
      <c r="RIB43" s="160"/>
      <c r="RIG43" s="150" t="s">
        <v>198</v>
      </c>
      <c r="RIH43" s="147"/>
      <c r="RII43" s="159"/>
      <c r="RIJ43" s="160"/>
      <c r="RIO43" s="150" t="s">
        <v>198</v>
      </c>
      <c r="RIP43" s="147"/>
      <c r="RIQ43" s="159"/>
      <c r="RIR43" s="160"/>
      <c r="RIW43" s="150" t="s">
        <v>198</v>
      </c>
      <c r="RIX43" s="147"/>
      <c r="RIY43" s="159"/>
      <c r="RIZ43" s="160"/>
      <c r="RJE43" s="150" t="s">
        <v>198</v>
      </c>
      <c r="RJF43" s="147"/>
      <c r="RJG43" s="159"/>
      <c r="RJH43" s="160"/>
      <c r="RJM43" s="150" t="s">
        <v>198</v>
      </c>
      <c r="RJN43" s="147"/>
      <c r="RJO43" s="159"/>
      <c r="RJP43" s="160"/>
      <c r="RJU43" s="150" t="s">
        <v>198</v>
      </c>
      <c r="RJV43" s="147"/>
      <c r="RJW43" s="159"/>
      <c r="RJX43" s="160"/>
      <c r="RKC43" s="150" t="s">
        <v>198</v>
      </c>
      <c r="RKD43" s="147"/>
      <c r="RKE43" s="159"/>
      <c r="RKF43" s="160"/>
      <c r="RKK43" s="150" t="s">
        <v>198</v>
      </c>
      <c r="RKL43" s="147"/>
      <c r="RKM43" s="159"/>
      <c r="RKN43" s="160"/>
      <c r="RKS43" s="150" t="s">
        <v>198</v>
      </c>
      <c r="RKT43" s="147"/>
      <c r="RKU43" s="159"/>
      <c r="RKV43" s="160"/>
      <c r="RLA43" s="150" t="s">
        <v>198</v>
      </c>
      <c r="RLB43" s="147"/>
      <c r="RLC43" s="159"/>
      <c r="RLD43" s="160"/>
      <c r="RLI43" s="150" t="s">
        <v>198</v>
      </c>
      <c r="RLJ43" s="147"/>
      <c r="RLK43" s="159"/>
      <c r="RLL43" s="160"/>
      <c r="RLQ43" s="150" t="s">
        <v>198</v>
      </c>
      <c r="RLR43" s="147"/>
      <c r="RLS43" s="159"/>
      <c r="RLT43" s="160"/>
      <c r="RLY43" s="150" t="s">
        <v>198</v>
      </c>
      <c r="RLZ43" s="147"/>
      <c r="RMA43" s="159"/>
      <c r="RMB43" s="160"/>
      <c r="RMG43" s="150" t="s">
        <v>198</v>
      </c>
      <c r="RMH43" s="147"/>
      <c r="RMI43" s="159"/>
      <c r="RMJ43" s="160"/>
      <c r="RMO43" s="150" t="s">
        <v>198</v>
      </c>
      <c r="RMP43" s="147"/>
      <c r="RMQ43" s="159"/>
      <c r="RMR43" s="160"/>
      <c r="RMW43" s="150" t="s">
        <v>198</v>
      </c>
      <c r="RMX43" s="147"/>
      <c r="RMY43" s="159"/>
      <c r="RMZ43" s="160"/>
      <c r="RNE43" s="150" t="s">
        <v>198</v>
      </c>
      <c r="RNF43" s="147"/>
      <c r="RNG43" s="159"/>
      <c r="RNH43" s="160"/>
      <c r="RNM43" s="150" t="s">
        <v>198</v>
      </c>
      <c r="RNN43" s="147"/>
      <c r="RNO43" s="159"/>
      <c r="RNP43" s="160"/>
      <c r="RNU43" s="150" t="s">
        <v>198</v>
      </c>
      <c r="RNV43" s="147"/>
      <c r="RNW43" s="159"/>
      <c r="RNX43" s="160"/>
      <c r="ROC43" s="150" t="s">
        <v>198</v>
      </c>
      <c r="ROD43" s="147"/>
      <c r="ROE43" s="159"/>
      <c r="ROF43" s="160"/>
      <c r="ROK43" s="150" t="s">
        <v>198</v>
      </c>
      <c r="ROL43" s="147"/>
      <c r="ROM43" s="159"/>
      <c r="RON43" s="160"/>
      <c r="ROS43" s="150" t="s">
        <v>198</v>
      </c>
      <c r="ROT43" s="147"/>
      <c r="ROU43" s="159"/>
      <c r="ROV43" s="160"/>
      <c r="RPA43" s="150" t="s">
        <v>198</v>
      </c>
      <c r="RPB43" s="147"/>
      <c r="RPC43" s="159"/>
      <c r="RPD43" s="160"/>
      <c r="RPI43" s="150" t="s">
        <v>198</v>
      </c>
      <c r="RPJ43" s="147"/>
      <c r="RPK43" s="159"/>
      <c r="RPL43" s="160"/>
      <c r="RPQ43" s="150" t="s">
        <v>198</v>
      </c>
      <c r="RPR43" s="147"/>
      <c r="RPS43" s="159"/>
      <c r="RPT43" s="160"/>
      <c r="RPY43" s="150" t="s">
        <v>198</v>
      </c>
      <c r="RPZ43" s="147"/>
      <c r="RQA43" s="159"/>
      <c r="RQB43" s="160"/>
      <c r="RQG43" s="150" t="s">
        <v>198</v>
      </c>
      <c r="RQH43" s="147"/>
      <c r="RQI43" s="159"/>
      <c r="RQJ43" s="160"/>
      <c r="RQO43" s="150" t="s">
        <v>198</v>
      </c>
      <c r="RQP43" s="147"/>
      <c r="RQQ43" s="159"/>
      <c r="RQR43" s="160"/>
      <c r="RQW43" s="150" t="s">
        <v>198</v>
      </c>
      <c r="RQX43" s="147"/>
      <c r="RQY43" s="159"/>
      <c r="RQZ43" s="160"/>
      <c r="RRE43" s="150" t="s">
        <v>198</v>
      </c>
      <c r="RRF43" s="147"/>
      <c r="RRG43" s="159"/>
      <c r="RRH43" s="160"/>
      <c r="RRM43" s="150" t="s">
        <v>198</v>
      </c>
      <c r="RRN43" s="147"/>
      <c r="RRO43" s="159"/>
      <c r="RRP43" s="160"/>
      <c r="RRU43" s="150" t="s">
        <v>198</v>
      </c>
      <c r="RRV43" s="147"/>
      <c r="RRW43" s="159"/>
      <c r="RRX43" s="160"/>
      <c r="RSC43" s="150" t="s">
        <v>198</v>
      </c>
      <c r="RSD43" s="147"/>
      <c r="RSE43" s="159"/>
      <c r="RSF43" s="160"/>
      <c r="RSK43" s="150" t="s">
        <v>198</v>
      </c>
      <c r="RSL43" s="147"/>
      <c r="RSM43" s="159"/>
      <c r="RSN43" s="160"/>
      <c r="RSS43" s="150" t="s">
        <v>198</v>
      </c>
      <c r="RST43" s="147"/>
      <c r="RSU43" s="159"/>
      <c r="RSV43" s="160"/>
      <c r="RTA43" s="150" t="s">
        <v>198</v>
      </c>
      <c r="RTB43" s="147"/>
      <c r="RTC43" s="159"/>
      <c r="RTD43" s="160"/>
      <c r="RTI43" s="150" t="s">
        <v>198</v>
      </c>
      <c r="RTJ43" s="147"/>
      <c r="RTK43" s="159"/>
      <c r="RTL43" s="160"/>
      <c r="RTQ43" s="150" t="s">
        <v>198</v>
      </c>
      <c r="RTR43" s="147"/>
      <c r="RTS43" s="159"/>
      <c r="RTT43" s="160"/>
      <c r="RTY43" s="150" t="s">
        <v>198</v>
      </c>
      <c r="RTZ43" s="147"/>
      <c r="RUA43" s="159"/>
      <c r="RUB43" s="160"/>
      <c r="RUG43" s="150" t="s">
        <v>198</v>
      </c>
      <c r="RUH43" s="147"/>
      <c r="RUI43" s="159"/>
      <c r="RUJ43" s="160"/>
      <c r="RUO43" s="150" t="s">
        <v>198</v>
      </c>
      <c r="RUP43" s="147"/>
      <c r="RUQ43" s="159"/>
      <c r="RUR43" s="160"/>
      <c r="RUW43" s="150" t="s">
        <v>198</v>
      </c>
      <c r="RUX43" s="147"/>
      <c r="RUY43" s="159"/>
      <c r="RUZ43" s="160"/>
      <c r="RVE43" s="150" t="s">
        <v>198</v>
      </c>
      <c r="RVF43" s="147"/>
      <c r="RVG43" s="159"/>
      <c r="RVH43" s="160"/>
      <c r="RVM43" s="150" t="s">
        <v>198</v>
      </c>
      <c r="RVN43" s="147"/>
      <c r="RVO43" s="159"/>
      <c r="RVP43" s="160"/>
      <c r="RVU43" s="150" t="s">
        <v>198</v>
      </c>
      <c r="RVV43" s="147"/>
      <c r="RVW43" s="159"/>
      <c r="RVX43" s="160"/>
      <c r="RWC43" s="150" t="s">
        <v>198</v>
      </c>
      <c r="RWD43" s="147"/>
      <c r="RWE43" s="159"/>
      <c r="RWF43" s="160"/>
      <c r="RWK43" s="150" t="s">
        <v>198</v>
      </c>
      <c r="RWL43" s="147"/>
      <c r="RWM43" s="159"/>
      <c r="RWN43" s="160"/>
      <c r="RWS43" s="150" t="s">
        <v>198</v>
      </c>
      <c r="RWT43" s="147"/>
      <c r="RWU43" s="159"/>
      <c r="RWV43" s="160"/>
      <c r="RXA43" s="150" t="s">
        <v>198</v>
      </c>
      <c r="RXB43" s="147"/>
      <c r="RXC43" s="159"/>
      <c r="RXD43" s="160"/>
      <c r="RXI43" s="150" t="s">
        <v>198</v>
      </c>
      <c r="RXJ43" s="147"/>
      <c r="RXK43" s="159"/>
      <c r="RXL43" s="160"/>
      <c r="RXQ43" s="150" t="s">
        <v>198</v>
      </c>
      <c r="RXR43" s="147"/>
      <c r="RXS43" s="159"/>
      <c r="RXT43" s="160"/>
      <c r="RXY43" s="150" t="s">
        <v>198</v>
      </c>
      <c r="RXZ43" s="147"/>
      <c r="RYA43" s="159"/>
      <c r="RYB43" s="160"/>
      <c r="RYG43" s="150" t="s">
        <v>198</v>
      </c>
      <c r="RYH43" s="147"/>
      <c r="RYI43" s="159"/>
      <c r="RYJ43" s="160"/>
      <c r="RYO43" s="150" t="s">
        <v>198</v>
      </c>
      <c r="RYP43" s="147"/>
      <c r="RYQ43" s="159"/>
      <c r="RYR43" s="160"/>
      <c r="RYW43" s="150" t="s">
        <v>198</v>
      </c>
      <c r="RYX43" s="147"/>
      <c r="RYY43" s="159"/>
      <c r="RYZ43" s="160"/>
      <c r="RZE43" s="150" t="s">
        <v>198</v>
      </c>
      <c r="RZF43" s="147"/>
      <c r="RZG43" s="159"/>
      <c r="RZH43" s="160"/>
      <c r="RZM43" s="150" t="s">
        <v>198</v>
      </c>
      <c r="RZN43" s="147"/>
      <c r="RZO43" s="159"/>
      <c r="RZP43" s="160"/>
      <c r="RZU43" s="150" t="s">
        <v>198</v>
      </c>
      <c r="RZV43" s="147"/>
      <c r="RZW43" s="159"/>
      <c r="RZX43" s="160"/>
      <c r="SAC43" s="150" t="s">
        <v>198</v>
      </c>
      <c r="SAD43" s="147"/>
      <c r="SAE43" s="159"/>
      <c r="SAF43" s="160"/>
      <c r="SAK43" s="150" t="s">
        <v>198</v>
      </c>
      <c r="SAL43" s="147"/>
      <c r="SAM43" s="159"/>
      <c r="SAN43" s="160"/>
      <c r="SAS43" s="150" t="s">
        <v>198</v>
      </c>
      <c r="SAT43" s="147"/>
      <c r="SAU43" s="159"/>
      <c r="SAV43" s="160"/>
      <c r="SBA43" s="150" t="s">
        <v>198</v>
      </c>
      <c r="SBB43" s="147"/>
      <c r="SBC43" s="159"/>
      <c r="SBD43" s="160"/>
      <c r="SBI43" s="150" t="s">
        <v>198</v>
      </c>
      <c r="SBJ43" s="147"/>
      <c r="SBK43" s="159"/>
      <c r="SBL43" s="160"/>
      <c r="SBQ43" s="150" t="s">
        <v>198</v>
      </c>
      <c r="SBR43" s="147"/>
      <c r="SBS43" s="159"/>
      <c r="SBT43" s="160"/>
      <c r="SBY43" s="150" t="s">
        <v>198</v>
      </c>
      <c r="SBZ43" s="147"/>
      <c r="SCA43" s="159"/>
      <c r="SCB43" s="160"/>
      <c r="SCG43" s="150" t="s">
        <v>198</v>
      </c>
      <c r="SCH43" s="147"/>
      <c r="SCI43" s="159"/>
      <c r="SCJ43" s="160"/>
      <c r="SCO43" s="150" t="s">
        <v>198</v>
      </c>
      <c r="SCP43" s="147"/>
      <c r="SCQ43" s="159"/>
      <c r="SCR43" s="160"/>
      <c r="SCW43" s="150" t="s">
        <v>198</v>
      </c>
      <c r="SCX43" s="147"/>
      <c r="SCY43" s="159"/>
      <c r="SCZ43" s="160"/>
      <c r="SDE43" s="150" t="s">
        <v>198</v>
      </c>
      <c r="SDF43" s="147"/>
      <c r="SDG43" s="159"/>
      <c r="SDH43" s="160"/>
      <c r="SDM43" s="150" t="s">
        <v>198</v>
      </c>
      <c r="SDN43" s="147"/>
      <c r="SDO43" s="159"/>
      <c r="SDP43" s="160"/>
      <c r="SDU43" s="150" t="s">
        <v>198</v>
      </c>
      <c r="SDV43" s="147"/>
      <c r="SDW43" s="159"/>
      <c r="SDX43" s="160"/>
      <c r="SEC43" s="150" t="s">
        <v>198</v>
      </c>
      <c r="SED43" s="147"/>
      <c r="SEE43" s="159"/>
      <c r="SEF43" s="160"/>
      <c r="SEK43" s="150" t="s">
        <v>198</v>
      </c>
      <c r="SEL43" s="147"/>
      <c r="SEM43" s="159"/>
      <c r="SEN43" s="160"/>
      <c r="SES43" s="150" t="s">
        <v>198</v>
      </c>
      <c r="SET43" s="147"/>
      <c r="SEU43" s="159"/>
      <c r="SEV43" s="160"/>
      <c r="SFA43" s="150" t="s">
        <v>198</v>
      </c>
      <c r="SFB43" s="147"/>
      <c r="SFC43" s="159"/>
      <c r="SFD43" s="160"/>
      <c r="SFI43" s="150" t="s">
        <v>198</v>
      </c>
      <c r="SFJ43" s="147"/>
      <c r="SFK43" s="159"/>
      <c r="SFL43" s="160"/>
      <c r="SFQ43" s="150" t="s">
        <v>198</v>
      </c>
      <c r="SFR43" s="147"/>
      <c r="SFS43" s="159"/>
      <c r="SFT43" s="160"/>
      <c r="SFY43" s="150" t="s">
        <v>198</v>
      </c>
      <c r="SFZ43" s="147"/>
      <c r="SGA43" s="159"/>
      <c r="SGB43" s="160"/>
      <c r="SGG43" s="150" t="s">
        <v>198</v>
      </c>
      <c r="SGH43" s="147"/>
      <c r="SGI43" s="159"/>
      <c r="SGJ43" s="160"/>
      <c r="SGO43" s="150" t="s">
        <v>198</v>
      </c>
      <c r="SGP43" s="147"/>
      <c r="SGQ43" s="159"/>
      <c r="SGR43" s="160"/>
      <c r="SGW43" s="150" t="s">
        <v>198</v>
      </c>
      <c r="SGX43" s="147"/>
      <c r="SGY43" s="159"/>
      <c r="SGZ43" s="160"/>
      <c r="SHE43" s="150" t="s">
        <v>198</v>
      </c>
      <c r="SHF43" s="147"/>
      <c r="SHG43" s="159"/>
      <c r="SHH43" s="160"/>
      <c r="SHM43" s="150" t="s">
        <v>198</v>
      </c>
      <c r="SHN43" s="147"/>
      <c r="SHO43" s="159"/>
      <c r="SHP43" s="160"/>
      <c r="SHU43" s="150" t="s">
        <v>198</v>
      </c>
      <c r="SHV43" s="147"/>
      <c r="SHW43" s="159"/>
      <c r="SHX43" s="160"/>
      <c r="SIC43" s="150" t="s">
        <v>198</v>
      </c>
      <c r="SID43" s="147"/>
      <c r="SIE43" s="159"/>
      <c r="SIF43" s="160"/>
      <c r="SIK43" s="150" t="s">
        <v>198</v>
      </c>
      <c r="SIL43" s="147"/>
      <c r="SIM43" s="159"/>
      <c r="SIN43" s="160"/>
      <c r="SIS43" s="150" t="s">
        <v>198</v>
      </c>
      <c r="SIT43" s="147"/>
      <c r="SIU43" s="159"/>
      <c r="SIV43" s="160"/>
      <c r="SJA43" s="150" t="s">
        <v>198</v>
      </c>
      <c r="SJB43" s="147"/>
      <c r="SJC43" s="159"/>
      <c r="SJD43" s="160"/>
      <c r="SJI43" s="150" t="s">
        <v>198</v>
      </c>
      <c r="SJJ43" s="147"/>
      <c r="SJK43" s="159"/>
      <c r="SJL43" s="160"/>
      <c r="SJQ43" s="150" t="s">
        <v>198</v>
      </c>
      <c r="SJR43" s="147"/>
      <c r="SJS43" s="159"/>
      <c r="SJT43" s="160"/>
      <c r="SJY43" s="150" t="s">
        <v>198</v>
      </c>
      <c r="SJZ43" s="147"/>
      <c r="SKA43" s="159"/>
      <c r="SKB43" s="160"/>
      <c r="SKG43" s="150" t="s">
        <v>198</v>
      </c>
      <c r="SKH43" s="147"/>
      <c r="SKI43" s="159"/>
      <c r="SKJ43" s="160"/>
      <c r="SKO43" s="150" t="s">
        <v>198</v>
      </c>
      <c r="SKP43" s="147"/>
      <c r="SKQ43" s="159"/>
      <c r="SKR43" s="160"/>
      <c r="SKW43" s="150" t="s">
        <v>198</v>
      </c>
      <c r="SKX43" s="147"/>
      <c r="SKY43" s="159"/>
      <c r="SKZ43" s="160"/>
      <c r="SLE43" s="150" t="s">
        <v>198</v>
      </c>
      <c r="SLF43" s="147"/>
      <c r="SLG43" s="159"/>
      <c r="SLH43" s="160"/>
      <c r="SLM43" s="150" t="s">
        <v>198</v>
      </c>
      <c r="SLN43" s="147"/>
      <c r="SLO43" s="159"/>
      <c r="SLP43" s="160"/>
      <c r="SLU43" s="150" t="s">
        <v>198</v>
      </c>
      <c r="SLV43" s="147"/>
      <c r="SLW43" s="159"/>
      <c r="SLX43" s="160"/>
      <c r="SMC43" s="150" t="s">
        <v>198</v>
      </c>
      <c r="SMD43" s="147"/>
      <c r="SME43" s="159"/>
      <c r="SMF43" s="160"/>
      <c r="SMK43" s="150" t="s">
        <v>198</v>
      </c>
      <c r="SML43" s="147"/>
      <c r="SMM43" s="159"/>
      <c r="SMN43" s="160"/>
      <c r="SMS43" s="150" t="s">
        <v>198</v>
      </c>
      <c r="SMT43" s="147"/>
      <c r="SMU43" s="159"/>
      <c r="SMV43" s="160"/>
      <c r="SNA43" s="150" t="s">
        <v>198</v>
      </c>
      <c r="SNB43" s="147"/>
      <c r="SNC43" s="159"/>
      <c r="SND43" s="160"/>
      <c r="SNI43" s="150" t="s">
        <v>198</v>
      </c>
      <c r="SNJ43" s="147"/>
      <c r="SNK43" s="159"/>
      <c r="SNL43" s="160"/>
      <c r="SNQ43" s="150" t="s">
        <v>198</v>
      </c>
      <c r="SNR43" s="147"/>
      <c r="SNS43" s="159"/>
      <c r="SNT43" s="160"/>
      <c r="SNY43" s="150" t="s">
        <v>198</v>
      </c>
      <c r="SNZ43" s="147"/>
      <c r="SOA43" s="159"/>
      <c r="SOB43" s="160"/>
      <c r="SOG43" s="150" t="s">
        <v>198</v>
      </c>
      <c r="SOH43" s="147"/>
      <c r="SOI43" s="159"/>
      <c r="SOJ43" s="160"/>
      <c r="SOO43" s="150" t="s">
        <v>198</v>
      </c>
      <c r="SOP43" s="147"/>
      <c r="SOQ43" s="159"/>
      <c r="SOR43" s="160"/>
      <c r="SOW43" s="150" t="s">
        <v>198</v>
      </c>
      <c r="SOX43" s="147"/>
      <c r="SOY43" s="159"/>
      <c r="SOZ43" s="160"/>
      <c r="SPE43" s="150" t="s">
        <v>198</v>
      </c>
      <c r="SPF43" s="147"/>
      <c r="SPG43" s="159"/>
      <c r="SPH43" s="160"/>
      <c r="SPM43" s="150" t="s">
        <v>198</v>
      </c>
      <c r="SPN43" s="147"/>
      <c r="SPO43" s="159"/>
      <c r="SPP43" s="160"/>
      <c r="SPU43" s="150" t="s">
        <v>198</v>
      </c>
      <c r="SPV43" s="147"/>
      <c r="SPW43" s="159"/>
      <c r="SPX43" s="160"/>
      <c r="SQC43" s="150" t="s">
        <v>198</v>
      </c>
      <c r="SQD43" s="147"/>
      <c r="SQE43" s="159"/>
      <c r="SQF43" s="160"/>
      <c r="SQK43" s="150" t="s">
        <v>198</v>
      </c>
      <c r="SQL43" s="147"/>
      <c r="SQM43" s="159"/>
      <c r="SQN43" s="160"/>
      <c r="SQS43" s="150" t="s">
        <v>198</v>
      </c>
      <c r="SQT43" s="147"/>
      <c r="SQU43" s="159"/>
      <c r="SQV43" s="160"/>
      <c r="SRA43" s="150" t="s">
        <v>198</v>
      </c>
      <c r="SRB43" s="147"/>
      <c r="SRC43" s="159"/>
      <c r="SRD43" s="160"/>
      <c r="SRI43" s="150" t="s">
        <v>198</v>
      </c>
      <c r="SRJ43" s="147"/>
      <c r="SRK43" s="159"/>
      <c r="SRL43" s="160"/>
      <c r="SRQ43" s="150" t="s">
        <v>198</v>
      </c>
      <c r="SRR43" s="147"/>
      <c r="SRS43" s="159"/>
      <c r="SRT43" s="160"/>
      <c r="SRY43" s="150" t="s">
        <v>198</v>
      </c>
      <c r="SRZ43" s="147"/>
      <c r="SSA43" s="159"/>
      <c r="SSB43" s="160"/>
      <c r="SSG43" s="150" t="s">
        <v>198</v>
      </c>
      <c r="SSH43" s="147"/>
      <c r="SSI43" s="159"/>
      <c r="SSJ43" s="160"/>
      <c r="SSO43" s="150" t="s">
        <v>198</v>
      </c>
      <c r="SSP43" s="147"/>
      <c r="SSQ43" s="159"/>
      <c r="SSR43" s="160"/>
      <c r="SSW43" s="150" t="s">
        <v>198</v>
      </c>
      <c r="SSX43" s="147"/>
      <c r="SSY43" s="159"/>
      <c r="SSZ43" s="160"/>
      <c r="STE43" s="150" t="s">
        <v>198</v>
      </c>
      <c r="STF43" s="147"/>
      <c r="STG43" s="159"/>
      <c r="STH43" s="160"/>
      <c r="STM43" s="150" t="s">
        <v>198</v>
      </c>
      <c r="STN43" s="147"/>
      <c r="STO43" s="159"/>
      <c r="STP43" s="160"/>
      <c r="STU43" s="150" t="s">
        <v>198</v>
      </c>
      <c r="STV43" s="147"/>
      <c r="STW43" s="159"/>
      <c r="STX43" s="160"/>
      <c r="SUC43" s="150" t="s">
        <v>198</v>
      </c>
      <c r="SUD43" s="147"/>
      <c r="SUE43" s="159"/>
      <c r="SUF43" s="160"/>
      <c r="SUK43" s="150" t="s">
        <v>198</v>
      </c>
      <c r="SUL43" s="147"/>
      <c r="SUM43" s="159"/>
      <c r="SUN43" s="160"/>
      <c r="SUS43" s="150" t="s">
        <v>198</v>
      </c>
      <c r="SUT43" s="147"/>
      <c r="SUU43" s="159"/>
      <c r="SUV43" s="160"/>
      <c r="SVA43" s="150" t="s">
        <v>198</v>
      </c>
      <c r="SVB43" s="147"/>
      <c r="SVC43" s="159"/>
      <c r="SVD43" s="160"/>
      <c r="SVI43" s="150" t="s">
        <v>198</v>
      </c>
      <c r="SVJ43" s="147"/>
      <c r="SVK43" s="159"/>
      <c r="SVL43" s="160"/>
      <c r="SVQ43" s="150" t="s">
        <v>198</v>
      </c>
      <c r="SVR43" s="147"/>
      <c r="SVS43" s="159"/>
      <c r="SVT43" s="160"/>
      <c r="SVY43" s="150" t="s">
        <v>198</v>
      </c>
      <c r="SVZ43" s="147"/>
      <c r="SWA43" s="159"/>
      <c r="SWB43" s="160"/>
      <c r="SWG43" s="150" t="s">
        <v>198</v>
      </c>
      <c r="SWH43" s="147"/>
      <c r="SWI43" s="159"/>
      <c r="SWJ43" s="160"/>
      <c r="SWO43" s="150" t="s">
        <v>198</v>
      </c>
      <c r="SWP43" s="147"/>
      <c r="SWQ43" s="159"/>
      <c r="SWR43" s="160"/>
      <c r="SWW43" s="150" t="s">
        <v>198</v>
      </c>
      <c r="SWX43" s="147"/>
      <c r="SWY43" s="159"/>
      <c r="SWZ43" s="160"/>
      <c r="SXE43" s="150" t="s">
        <v>198</v>
      </c>
      <c r="SXF43" s="147"/>
      <c r="SXG43" s="159"/>
      <c r="SXH43" s="160"/>
      <c r="SXM43" s="150" t="s">
        <v>198</v>
      </c>
      <c r="SXN43" s="147"/>
      <c r="SXO43" s="159"/>
      <c r="SXP43" s="160"/>
      <c r="SXU43" s="150" t="s">
        <v>198</v>
      </c>
      <c r="SXV43" s="147"/>
      <c r="SXW43" s="159"/>
      <c r="SXX43" s="160"/>
      <c r="SYC43" s="150" t="s">
        <v>198</v>
      </c>
      <c r="SYD43" s="147"/>
      <c r="SYE43" s="159"/>
      <c r="SYF43" s="160"/>
      <c r="SYK43" s="150" t="s">
        <v>198</v>
      </c>
      <c r="SYL43" s="147"/>
      <c r="SYM43" s="159"/>
      <c r="SYN43" s="160"/>
      <c r="SYS43" s="150" t="s">
        <v>198</v>
      </c>
      <c r="SYT43" s="147"/>
      <c r="SYU43" s="159"/>
      <c r="SYV43" s="160"/>
      <c r="SZA43" s="150" t="s">
        <v>198</v>
      </c>
      <c r="SZB43" s="147"/>
      <c r="SZC43" s="159"/>
      <c r="SZD43" s="160"/>
      <c r="SZI43" s="150" t="s">
        <v>198</v>
      </c>
      <c r="SZJ43" s="147"/>
      <c r="SZK43" s="159"/>
      <c r="SZL43" s="160"/>
      <c r="SZQ43" s="150" t="s">
        <v>198</v>
      </c>
      <c r="SZR43" s="147"/>
      <c r="SZS43" s="159"/>
      <c r="SZT43" s="160"/>
      <c r="SZY43" s="150" t="s">
        <v>198</v>
      </c>
      <c r="SZZ43" s="147"/>
      <c r="TAA43" s="159"/>
      <c r="TAB43" s="160"/>
      <c r="TAG43" s="150" t="s">
        <v>198</v>
      </c>
      <c r="TAH43" s="147"/>
      <c r="TAI43" s="159"/>
      <c r="TAJ43" s="160"/>
      <c r="TAO43" s="150" t="s">
        <v>198</v>
      </c>
      <c r="TAP43" s="147"/>
      <c r="TAQ43" s="159"/>
      <c r="TAR43" s="160"/>
      <c r="TAW43" s="150" t="s">
        <v>198</v>
      </c>
      <c r="TAX43" s="147"/>
      <c r="TAY43" s="159"/>
      <c r="TAZ43" s="160"/>
      <c r="TBE43" s="150" t="s">
        <v>198</v>
      </c>
      <c r="TBF43" s="147"/>
      <c r="TBG43" s="159"/>
      <c r="TBH43" s="160"/>
      <c r="TBM43" s="150" t="s">
        <v>198</v>
      </c>
      <c r="TBN43" s="147"/>
      <c r="TBO43" s="159"/>
      <c r="TBP43" s="160"/>
      <c r="TBU43" s="150" t="s">
        <v>198</v>
      </c>
      <c r="TBV43" s="147"/>
      <c r="TBW43" s="159"/>
      <c r="TBX43" s="160"/>
      <c r="TCC43" s="150" t="s">
        <v>198</v>
      </c>
      <c r="TCD43" s="147"/>
      <c r="TCE43" s="159"/>
      <c r="TCF43" s="160"/>
      <c r="TCK43" s="150" t="s">
        <v>198</v>
      </c>
      <c r="TCL43" s="147"/>
      <c r="TCM43" s="159"/>
      <c r="TCN43" s="160"/>
      <c r="TCS43" s="150" t="s">
        <v>198</v>
      </c>
      <c r="TCT43" s="147"/>
      <c r="TCU43" s="159"/>
      <c r="TCV43" s="160"/>
      <c r="TDA43" s="150" t="s">
        <v>198</v>
      </c>
      <c r="TDB43" s="147"/>
      <c r="TDC43" s="159"/>
      <c r="TDD43" s="160"/>
      <c r="TDI43" s="150" t="s">
        <v>198</v>
      </c>
      <c r="TDJ43" s="147"/>
      <c r="TDK43" s="159"/>
      <c r="TDL43" s="160"/>
      <c r="TDQ43" s="150" t="s">
        <v>198</v>
      </c>
      <c r="TDR43" s="147"/>
      <c r="TDS43" s="159"/>
      <c r="TDT43" s="160"/>
      <c r="TDY43" s="150" t="s">
        <v>198</v>
      </c>
      <c r="TDZ43" s="147"/>
      <c r="TEA43" s="159"/>
      <c r="TEB43" s="160"/>
      <c r="TEG43" s="150" t="s">
        <v>198</v>
      </c>
      <c r="TEH43" s="147"/>
      <c r="TEI43" s="159"/>
      <c r="TEJ43" s="160"/>
      <c r="TEO43" s="150" t="s">
        <v>198</v>
      </c>
      <c r="TEP43" s="147"/>
      <c r="TEQ43" s="159"/>
      <c r="TER43" s="160"/>
      <c r="TEW43" s="150" t="s">
        <v>198</v>
      </c>
      <c r="TEX43" s="147"/>
      <c r="TEY43" s="159"/>
      <c r="TEZ43" s="160"/>
      <c r="TFE43" s="150" t="s">
        <v>198</v>
      </c>
      <c r="TFF43" s="147"/>
      <c r="TFG43" s="159"/>
      <c r="TFH43" s="160"/>
      <c r="TFM43" s="150" t="s">
        <v>198</v>
      </c>
      <c r="TFN43" s="147"/>
      <c r="TFO43" s="159"/>
      <c r="TFP43" s="160"/>
      <c r="TFU43" s="150" t="s">
        <v>198</v>
      </c>
      <c r="TFV43" s="147"/>
      <c r="TFW43" s="159"/>
      <c r="TFX43" s="160"/>
      <c r="TGC43" s="150" t="s">
        <v>198</v>
      </c>
      <c r="TGD43" s="147"/>
      <c r="TGE43" s="159"/>
      <c r="TGF43" s="160"/>
      <c r="TGK43" s="150" t="s">
        <v>198</v>
      </c>
      <c r="TGL43" s="147"/>
      <c r="TGM43" s="159"/>
      <c r="TGN43" s="160"/>
      <c r="TGS43" s="150" t="s">
        <v>198</v>
      </c>
      <c r="TGT43" s="147"/>
      <c r="TGU43" s="159"/>
      <c r="TGV43" s="160"/>
      <c r="THA43" s="150" t="s">
        <v>198</v>
      </c>
      <c r="THB43" s="147"/>
      <c r="THC43" s="159"/>
      <c r="THD43" s="160"/>
      <c r="THI43" s="150" t="s">
        <v>198</v>
      </c>
      <c r="THJ43" s="147"/>
      <c r="THK43" s="159"/>
      <c r="THL43" s="160"/>
      <c r="THQ43" s="150" t="s">
        <v>198</v>
      </c>
      <c r="THR43" s="147"/>
      <c r="THS43" s="159"/>
      <c r="THT43" s="160"/>
      <c r="THY43" s="150" t="s">
        <v>198</v>
      </c>
      <c r="THZ43" s="147"/>
      <c r="TIA43" s="159"/>
      <c r="TIB43" s="160"/>
      <c r="TIG43" s="150" t="s">
        <v>198</v>
      </c>
      <c r="TIH43" s="147"/>
      <c r="TII43" s="159"/>
      <c r="TIJ43" s="160"/>
      <c r="TIO43" s="150" t="s">
        <v>198</v>
      </c>
      <c r="TIP43" s="147"/>
      <c r="TIQ43" s="159"/>
      <c r="TIR43" s="160"/>
      <c r="TIW43" s="150" t="s">
        <v>198</v>
      </c>
      <c r="TIX43" s="147"/>
      <c r="TIY43" s="159"/>
      <c r="TIZ43" s="160"/>
      <c r="TJE43" s="150" t="s">
        <v>198</v>
      </c>
      <c r="TJF43" s="147"/>
      <c r="TJG43" s="159"/>
      <c r="TJH43" s="160"/>
      <c r="TJM43" s="150" t="s">
        <v>198</v>
      </c>
      <c r="TJN43" s="147"/>
      <c r="TJO43" s="159"/>
      <c r="TJP43" s="160"/>
      <c r="TJU43" s="150" t="s">
        <v>198</v>
      </c>
      <c r="TJV43" s="147"/>
      <c r="TJW43" s="159"/>
      <c r="TJX43" s="160"/>
      <c r="TKC43" s="150" t="s">
        <v>198</v>
      </c>
      <c r="TKD43" s="147"/>
      <c r="TKE43" s="159"/>
      <c r="TKF43" s="160"/>
      <c r="TKK43" s="150" t="s">
        <v>198</v>
      </c>
      <c r="TKL43" s="147"/>
      <c r="TKM43" s="159"/>
      <c r="TKN43" s="160"/>
      <c r="TKS43" s="150" t="s">
        <v>198</v>
      </c>
      <c r="TKT43" s="147"/>
      <c r="TKU43" s="159"/>
      <c r="TKV43" s="160"/>
      <c r="TLA43" s="150" t="s">
        <v>198</v>
      </c>
      <c r="TLB43" s="147"/>
      <c r="TLC43" s="159"/>
      <c r="TLD43" s="160"/>
      <c r="TLI43" s="150" t="s">
        <v>198</v>
      </c>
      <c r="TLJ43" s="147"/>
      <c r="TLK43" s="159"/>
      <c r="TLL43" s="160"/>
      <c r="TLQ43" s="150" t="s">
        <v>198</v>
      </c>
      <c r="TLR43" s="147"/>
      <c r="TLS43" s="159"/>
      <c r="TLT43" s="160"/>
      <c r="TLY43" s="150" t="s">
        <v>198</v>
      </c>
      <c r="TLZ43" s="147"/>
      <c r="TMA43" s="159"/>
      <c r="TMB43" s="160"/>
      <c r="TMG43" s="150" t="s">
        <v>198</v>
      </c>
      <c r="TMH43" s="147"/>
      <c r="TMI43" s="159"/>
      <c r="TMJ43" s="160"/>
      <c r="TMO43" s="150" t="s">
        <v>198</v>
      </c>
      <c r="TMP43" s="147"/>
      <c r="TMQ43" s="159"/>
      <c r="TMR43" s="160"/>
      <c r="TMW43" s="150" t="s">
        <v>198</v>
      </c>
      <c r="TMX43" s="147"/>
      <c r="TMY43" s="159"/>
      <c r="TMZ43" s="160"/>
      <c r="TNE43" s="150" t="s">
        <v>198</v>
      </c>
      <c r="TNF43" s="147"/>
      <c r="TNG43" s="159"/>
      <c r="TNH43" s="160"/>
      <c r="TNM43" s="150" t="s">
        <v>198</v>
      </c>
      <c r="TNN43" s="147"/>
      <c r="TNO43" s="159"/>
      <c r="TNP43" s="160"/>
      <c r="TNU43" s="150" t="s">
        <v>198</v>
      </c>
      <c r="TNV43" s="147"/>
      <c r="TNW43" s="159"/>
      <c r="TNX43" s="160"/>
      <c r="TOC43" s="150" t="s">
        <v>198</v>
      </c>
      <c r="TOD43" s="147"/>
      <c r="TOE43" s="159"/>
      <c r="TOF43" s="160"/>
      <c r="TOK43" s="150" t="s">
        <v>198</v>
      </c>
      <c r="TOL43" s="147"/>
      <c r="TOM43" s="159"/>
      <c r="TON43" s="160"/>
      <c r="TOS43" s="150" t="s">
        <v>198</v>
      </c>
      <c r="TOT43" s="147"/>
      <c r="TOU43" s="159"/>
      <c r="TOV43" s="160"/>
      <c r="TPA43" s="150" t="s">
        <v>198</v>
      </c>
      <c r="TPB43" s="147"/>
      <c r="TPC43" s="159"/>
      <c r="TPD43" s="160"/>
      <c r="TPI43" s="150" t="s">
        <v>198</v>
      </c>
      <c r="TPJ43" s="147"/>
      <c r="TPK43" s="159"/>
      <c r="TPL43" s="160"/>
      <c r="TPQ43" s="150" t="s">
        <v>198</v>
      </c>
      <c r="TPR43" s="147"/>
      <c r="TPS43" s="159"/>
      <c r="TPT43" s="160"/>
      <c r="TPY43" s="150" t="s">
        <v>198</v>
      </c>
      <c r="TPZ43" s="147"/>
      <c r="TQA43" s="159"/>
      <c r="TQB43" s="160"/>
      <c r="TQG43" s="150" t="s">
        <v>198</v>
      </c>
      <c r="TQH43" s="147"/>
      <c r="TQI43" s="159"/>
      <c r="TQJ43" s="160"/>
      <c r="TQO43" s="150" t="s">
        <v>198</v>
      </c>
      <c r="TQP43" s="147"/>
      <c r="TQQ43" s="159"/>
      <c r="TQR43" s="160"/>
      <c r="TQW43" s="150" t="s">
        <v>198</v>
      </c>
      <c r="TQX43" s="147"/>
      <c r="TQY43" s="159"/>
      <c r="TQZ43" s="160"/>
      <c r="TRE43" s="150" t="s">
        <v>198</v>
      </c>
      <c r="TRF43" s="147"/>
      <c r="TRG43" s="159"/>
      <c r="TRH43" s="160"/>
      <c r="TRM43" s="150" t="s">
        <v>198</v>
      </c>
      <c r="TRN43" s="147"/>
      <c r="TRO43" s="159"/>
      <c r="TRP43" s="160"/>
      <c r="TRU43" s="150" t="s">
        <v>198</v>
      </c>
      <c r="TRV43" s="147"/>
      <c r="TRW43" s="159"/>
      <c r="TRX43" s="160"/>
      <c r="TSC43" s="150" t="s">
        <v>198</v>
      </c>
      <c r="TSD43" s="147"/>
      <c r="TSE43" s="159"/>
      <c r="TSF43" s="160"/>
      <c r="TSK43" s="150" t="s">
        <v>198</v>
      </c>
      <c r="TSL43" s="147"/>
      <c r="TSM43" s="159"/>
      <c r="TSN43" s="160"/>
      <c r="TSS43" s="150" t="s">
        <v>198</v>
      </c>
      <c r="TST43" s="147"/>
      <c r="TSU43" s="159"/>
      <c r="TSV43" s="160"/>
      <c r="TTA43" s="150" t="s">
        <v>198</v>
      </c>
      <c r="TTB43" s="147"/>
      <c r="TTC43" s="159"/>
      <c r="TTD43" s="160"/>
      <c r="TTI43" s="150" t="s">
        <v>198</v>
      </c>
      <c r="TTJ43" s="147"/>
      <c r="TTK43" s="159"/>
      <c r="TTL43" s="160"/>
      <c r="TTQ43" s="150" t="s">
        <v>198</v>
      </c>
      <c r="TTR43" s="147"/>
      <c r="TTS43" s="159"/>
      <c r="TTT43" s="160"/>
      <c r="TTY43" s="150" t="s">
        <v>198</v>
      </c>
      <c r="TTZ43" s="147"/>
      <c r="TUA43" s="159"/>
      <c r="TUB43" s="160"/>
      <c r="TUG43" s="150" t="s">
        <v>198</v>
      </c>
      <c r="TUH43" s="147"/>
      <c r="TUI43" s="159"/>
      <c r="TUJ43" s="160"/>
      <c r="TUO43" s="150" t="s">
        <v>198</v>
      </c>
      <c r="TUP43" s="147"/>
      <c r="TUQ43" s="159"/>
      <c r="TUR43" s="160"/>
      <c r="TUW43" s="150" t="s">
        <v>198</v>
      </c>
      <c r="TUX43" s="147"/>
      <c r="TUY43" s="159"/>
      <c r="TUZ43" s="160"/>
      <c r="TVE43" s="150" t="s">
        <v>198</v>
      </c>
      <c r="TVF43" s="147"/>
      <c r="TVG43" s="159"/>
      <c r="TVH43" s="160"/>
      <c r="TVM43" s="150" t="s">
        <v>198</v>
      </c>
      <c r="TVN43" s="147"/>
      <c r="TVO43" s="159"/>
      <c r="TVP43" s="160"/>
      <c r="TVU43" s="150" t="s">
        <v>198</v>
      </c>
      <c r="TVV43" s="147"/>
      <c r="TVW43" s="159"/>
      <c r="TVX43" s="160"/>
      <c r="TWC43" s="150" t="s">
        <v>198</v>
      </c>
      <c r="TWD43" s="147"/>
      <c r="TWE43" s="159"/>
      <c r="TWF43" s="160"/>
      <c r="TWK43" s="150" t="s">
        <v>198</v>
      </c>
      <c r="TWL43" s="147"/>
      <c r="TWM43" s="159"/>
      <c r="TWN43" s="160"/>
      <c r="TWS43" s="150" t="s">
        <v>198</v>
      </c>
      <c r="TWT43" s="147"/>
      <c r="TWU43" s="159"/>
      <c r="TWV43" s="160"/>
      <c r="TXA43" s="150" t="s">
        <v>198</v>
      </c>
      <c r="TXB43" s="147"/>
      <c r="TXC43" s="159"/>
      <c r="TXD43" s="160"/>
      <c r="TXI43" s="150" t="s">
        <v>198</v>
      </c>
      <c r="TXJ43" s="147"/>
      <c r="TXK43" s="159"/>
      <c r="TXL43" s="160"/>
      <c r="TXQ43" s="150" t="s">
        <v>198</v>
      </c>
      <c r="TXR43" s="147"/>
      <c r="TXS43" s="159"/>
      <c r="TXT43" s="160"/>
      <c r="TXY43" s="150" t="s">
        <v>198</v>
      </c>
      <c r="TXZ43" s="147"/>
      <c r="TYA43" s="159"/>
      <c r="TYB43" s="160"/>
      <c r="TYG43" s="150" t="s">
        <v>198</v>
      </c>
      <c r="TYH43" s="147"/>
      <c r="TYI43" s="159"/>
      <c r="TYJ43" s="160"/>
      <c r="TYO43" s="150" t="s">
        <v>198</v>
      </c>
      <c r="TYP43" s="147"/>
      <c r="TYQ43" s="159"/>
      <c r="TYR43" s="160"/>
      <c r="TYW43" s="150" t="s">
        <v>198</v>
      </c>
      <c r="TYX43" s="147"/>
      <c r="TYY43" s="159"/>
      <c r="TYZ43" s="160"/>
      <c r="TZE43" s="150" t="s">
        <v>198</v>
      </c>
      <c r="TZF43" s="147"/>
      <c r="TZG43" s="159"/>
      <c r="TZH43" s="160"/>
      <c r="TZM43" s="150" t="s">
        <v>198</v>
      </c>
      <c r="TZN43" s="147"/>
      <c r="TZO43" s="159"/>
      <c r="TZP43" s="160"/>
      <c r="TZU43" s="150" t="s">
        <v>198</v>
      </c>
      <c r="TZV43" s="147"/>
      <c r="TZW43" s="159"/>
      <c r="TZX43" s="160"/>
      <c r="UAC43" s="150" t="s">
        <v>198</v>
      </c>
      <c r="UAD43" s="147"/>
      <c r="UAE43" s="159"/>
      <c r="UAF43" s="160"/>
      <c r="UAK43" s="150" t="s">
        <v>198</v>
      </c>
      <c r="UAL43" s="147"/>
      <c r="UAM43" s="159"/>
      <c r="UAN43" s="160"/>
      <c r="UAS43" s="150" t="s">
        <v>198</v>
      </c>
      <c r="UAT43" s="147"/>
      <c r="UAU43" s="159"/>
      <c r="UAV43" s="160"/>
      <c r="UBA43" s="150" t="s">
        <v>198</v>
      </c>
      <c r="UBB43" s="147"/>
      <c r="UBC43" s="159"/>
      <c r="UBD43" s="160"/>
      <c r="UBI43" s="150" t="s">
        <v>198</v>
      </c>
      <c r="UBJ43" s="147"/>
      <c r="UBK43" s="159"/>
      <c r="UBL43" s="160"/>
      <c r="UBQ43" s="150" t="s">
        <v>198</v>
      </c>
      <c r="UBR43" s="147"/>
      <c r="UBS43" s="159"/>
      <c r="UBT43" s="160"/>
      <c r="UBY43" s="150" t="s">
        <v>198</v>
      </c>
      <c r="UBZ43" s="147"/>
      <c r="UCA43" s="159"/>
      <c r="UCB43" s="160"/>
      <c r="UCG43" s="150" t="s">
        <v>198</v>
      </c>
      <c r="UCH43" s="147"/>
      <c r="UCI43" s="159"/>
      <c r="UCJ43" s="160"/>
      <c r="UCO43" s="150" t="s">
        <v>198</v>
      </c>
      <c r="UCP43" s="147"/>
      <c r="UCQ43" s="159"/>
      <c r="UCR43" s="160"/>
      <c r="UCW43" s="150" t="s">
        <v>198</v>
      </c>
      <c r="UCX43" s="147"/>
      <c r="UCY43" s="159"/>
      <c r="UCZ43" s="160"/>
      <c r="UDE43" s="150" t="s">
        <v>198</v>
      </c>
      <c r="UDF43" s="147"/>
      <c r="UDG43" s="159"/>
      <c r="UDH43" s="160"/>
      <c r="UDM43" s="150" t="s">
        <v>198</v>
      </c>
      <c r="UDN43" s="147"/>
      <c r="UDO43" s="159"/>
      <c r="UDP43" s="160"/>
      <c r="UDU43" s="150" t="s">
        <v>198</v>
      </c>
      <c r="UDV43" s="147"/>
      <c r="UDW43" s="159"/>
      <c r="UDX43" s="160"/>
      <c r="UEC43" s="150" t="s">
        <v>198</v>
      </c>
      <c r="UED43" s="147"/>
      <c r="UEE43" s="159"/>
      <c r="UEF43" s="160"/>
      <c r="UEK43" s="150" t="s">
        <v>198</v>
      </c>
      <c r="UEL43" s="147"/>
      <c r="UEM43" s="159"/>
      <c r="UEN43" s="160"/>
      <c r="UES43" s="150" t="s">
        <v>198</v>
      </c>
      <c r="UET43" s="147"/>
      <c r="UEU43" s="159"/>
      <c r="UEV43" s="160"/>
      <c r="UFA43" s="150" t="s">
        <v>198</v>
      </c>
      <c r="UFB43" s="147"/>
      <c r="UFC43" s="159"/>
      <c r="UFD43" s="160"/>
      <c r="UFI43" s="150" t="s">
        <v>198</v>
      </c>
      <c r="UFJ43" s="147"/>
      <c r="UFK43" s="159"/>
      <c r="UFL43" s="160"/>
      <c r="UFQ43" s="150" t="s">
        <v>198</v>
      </c>
      <c r="UFR43" s="147"/>
      <c r="UFS43" s="159"/>
      <c r="UFT43" s="160"/>
      <c r="UFY43" s="150" t="s">
        <v>198</v>
      </c>
      <c r="UFZ43" s="147"/>
      <c r="UGA43" s="159"/>
      <c r="UGB43" s="160"/>
      <c r="UGG43" s="150" t="s">
        <v>198</v>
      </c>
      <c r="UGH43" s="147"/>
      <c r="UGI43" s="159"/>
      <c r="UGJ43" s="160"/>
      <c r="UGO43" s="150" t="s">
        <v>198</v>
      </c>
      <c r="UGP43" s="147"/>
      <c r="UGQ43" s="159"/>
      <c r="UGR43" s="160"/>
      <c r="UGW43" s="150" t="s">
        <v>198</v>
      </c>
      <c r="UGX43" s="147"/>
      <c r="UGY43" s="159"/>
      <c r="UGZ43" s="160"/>
      <c r="UHE43" s="150" t="s">
        <v>198</v>
      </c>
      <c r="UHF43" s="147"/>
      <c r="UHG43" s="159"/>
      <c r="UHH43" s="160"/>
      <c r="UHM43" s="150" t="s">
        <v>198</v>
      </c>
      <c r="UHN43" s="147"/>
      <c r="UHO43" s="159"/>
      <c r="UHP43" s="160"/>
      <c r="UHU43" s="150" t="s">
        <v>198</v>
      </c>
      <c r="UHV43" s="147"/>
      <c r="UHW43" s="159"/>
      <c r="UHX43" s="160"/>
      <c r="UIC43" s="150" t="s">
        <v>198</v>
      </c>
      <c r="UID43" s="147"/>
      <c r="UIE43" s="159"/>
      <c r="UIF43" s="160"/>
      <c r="UIK43" s="150" t="s">
        <v>198</v>
      </c>
      <c r="UIL43" s="147"/>
      <c r="UIM43" s="159"/>
      <c r="UIN43" s="160"/>
      <c r="UIS43" s="150" t="s">
        <v>198</v>
      </c>
      <c r="UIT43" s="147"/>
      <c r="UIU43" s="159"/>
      <c r="UIV43" s="160"/>
      <c r="UJA43" s="150" t="s">
        <v>198</v>
      </c>
      <c r="UJB43" s="147"/>
      <c r="UJC43" s="159"/>
      <c r="UJD43" s="160"/>
      <c r="UJI43" s="150" t="s">
        <v>198</v>
      </c>
      <c r="UJJ43" s="147"/>
      <c r="UJK43" s="159"/>
      <c r="UJL43" s="160"/>
      <c r="UJQ43" s="150" t="s">
        <v>198</v>
      </c>
      <c r="UJR43" s="147"/>
      <c r="UJS43" s="159"/>
      <c r="UJT43" s="160"/>
      <c r="UJY43" s="150" t="s">
        <v>198</v>
      </c>
      <c r="UJZ43" s="147"/>
      <c r="UKA43" s="159"/>
      <c r="UKB43" s="160"/>
      <c r="UKG43" s="150" t="s">
        <v>198</v>
      </c>
      <c r="UKH43" s="147"/>
      <c r="UKI43" s="159"/>
      <c r="UKJ43" s="160"/>
      <c r="UKO43" s="150" t="s">
        <v>198</v>
      </c>
      <c r="UKP43" s="147"/>
      <c r="UKQ43" s="159"/>
      <c r="UKR43" s="160"/>
      <c r="UKW43" s="150" t="s">
        <v>198</v>
      </c>
      <c r="UKX43" s="147"/>
      <c r="UKY43" s="159"/>
      <c r="UKZ43" s="160"/>
      <c r="ULE43" s="150" t="s">
        <v>198</v>
      </c>
      <c r="ULF43" s="147"/>
      <c r="ULG43" s="159"/>
      <c r="ULH43" s="160"/>
      <c r="ULM43" s="150" t="s">
        <v>198</v>
      </c>
      <c r="ULN43" s="147"/>
      <c r="ULO43" s="159"/>
      <c r="ULP43" s="160"/>
      <c r="ULU43" s="150" t="s">
        <v>198</v>
      </c>
      <c r="ULV43" s="147"/>
      <c r="ULW43" s="159"/>
      <c r="ULX43" s="160"/>
      <c r="UMC43" s="150" t="s">
        <v>198</v>
      </c>
      <c r="UMD43" s="147"/>
      <c r="UME43" s="159"/>
      <c r="UMF43" s="160"/>
      <c r="UMK43" s="150" t="s">
        <v>198</v>
      </c>
      <c r="UML43" s="147"/>
      <c r="UMM43" s="159"/>
      <c r="UMN43" s="160"/>
      <c r="UMS43" s="150" t="s">
        <v>198</v>
      </c>
      <c r="UMT43" s="147"/>
      <c r="UMU43" s="159"/>
      <c r="UMV43" s="160"/>
      <c r="UNA43" s="150" t="s">
        <v>198</v>
      </c>
      <c r="UNB43" s="147"/>
      <c r="UNC43" s="159"/>
      <c r="UND43" s="160"/>
      <c r="UNI43" s="150" t="s">
        <v>198</v>
      </c>
      <c r="UNJ43" s="147"/>
      <c r="UNK43" s="159"/>
      <c r="UNL43" s="160"/>
      <c r="UNQ43" s="150" t="s">
        <v>198</v>
      </c>
      <c r="UNR43" s="147"/>
      <c r="UNS43" s="159"/>
      <c r="UNT43" s="160"/>
      <c r="UNY43" s="150" t="s">
        <v>198</v>
      </c>
      <c r="UNZ43" s="147"/>
      <c r="UOA43" s="159"/>
      <c r="UOB43" s="160"/>
      <c r="UOG43" s="150" t="s">
        <v>198</v>
      </c>
      <c r="UOH43" s="147"/>
      <c r="UOI43" s="159"/>
      <c r="UOJ43" s="160"/>
      <c r="UOO43" s="150" t="s">
        <v>198</v>
      </c>
      <c r="UOP43" s="147"/>
      <c r="UOQ43" s="159"/>
      <c r="UOR43" s="160"/>
      <c r="UOW43" s="150" t="s">
        <v>198</v>
      </c>
      <c r="UOX43" s="147"/>
      <c r="UOY43" s="159"/>
      <c r="UOZ43" s="160"/>
      <c r="UPE43" s="150" t="s">
        <v>198</v>
      </c>
      <c r="UPF43" s="147"/>
      <c r="UPG43" s="159"/>
      <c r="UPH43" s="160"/>
      <c r="UPM43" s="150" t="s">
        <v>198</v>
      </c>
      <c r="UPN43" s="147"/>
      <c r="UPO43" s="159"/>
      <c r="UPP43" s="160"/>
      <c r="UPU43" s="150" t="s">
        <v>198</v>
      </c>
      <c r="UPV43" s="147"/>
      <c r="UPW43" s="159"/>
      <c r="UPX43" s="160"/>
      <c r="UQC43" s="150" t="s">
        <v>198</v>
      </c>
      <c r="UQD43" s="147"/>
      <c r="UQE43" s="159"/>
      <c r="UQF43" s="160"/>
      <c r="UQK43" s="150" t="s">
        <v>198</v>
      </c>
      <c r="UQL43" s="147"/>
      <c r="UQM43" s="159"/>
      <c r="UQN43" s="160"/>
      <c r="UQS43" s="150" t="s">
        <v>198</v>
      </c>
      <c r="UQT43" s="147"/>
      <c r="UQU43" s="159"/>
      <c r="UQV43" s="160"/>
      <c r="URA43" s="150" t="s">
        <v>198</v>
      </c>
      <c r="URB43" s="147"/>
      <c r="URC43" s="159"/>
      <c r="URD43" s="160"/>
      <c r="URI43" s="150" t="s">
        <v>198</v>
      </c>
      <c r="URJ43" s="147"/>
      <c r="URK43" s="159"/>
      <c r="URL43" s="160"/>
      <c r="URQ43" s="150" t="s">
        <v>198</v>
      </c>
      <c r="URR43" s="147"/>
      <c r="URS43" s="159"/>
      <c r="URT43" s="160"/>
      <c r="URY43" s="150" t="s">
        <v>198</v>
      </c>
      <c r="URZ43" s="147"/>
      <c r="USA43" s="159"/>
      <c r="USB43" s="160"/>
      <c r="USG43" s="150" t="s">
        <v>198</v>
      </c>
      <c r="USH43" s="147"/>
      <c r="USI43" s="159"/>
      <c r="USJ43" s="160"/>
      <c r="USO43" s="150" t="s">
        <v>198</v>
      </c>
      <c r="USP43" s="147"/>
      <c r="USQ43" s="159"/>
      <c r="USR43" s="160"/>
      <c r="USW43" s="150" t="s">
        <v>198</v>
      </c>
      <c r="USX43" s="147"/>
      <c r="USY43" s="159"/>
      <c r="USZ43" s="160"/>
      <c r="UTE43" s="150" t="s">
        <v>198</v>
      </c>
      <c r="UTF43" s="147"/>
      <c r="UTG43" s="159"/>
      <c r="UTH43" s="160"/>
      <c r="UTM43" s="150" t="s">
        <v>198</v>
      </c>
      <c r="UTN43" s="147"/>
      <c r="UTO43" s="159"/>
      <c r="UTP43" s="160"/>
      <c r="UTU43" s="150" t="s">
        <v>198</v>
      </c>
      <c r="UTV43" s="147"/>
      <c r="UTW43" s="159"/>
      <c r="UTX43" s="160"/>
      <c r="UUC43" s="150" t="s">
        <v>198</v>
      </c>
      <c r="UUD43" s="147"/>
      <c r="UUE43" s="159"/>
      <c r="UUF43" s="160"/>
      <c r="UUK43" s="150" t="s">
        <v>198</v>
      </c>
      <c r="UUL43" s="147"/>
      <c r="UUM43" s="159"/>
      <c r="UUN43" s="160"/>
      <c r="UUS43" s="150" t="s">
        <v>198</v>
      </c>
      <c r="UUT43" s="147"/>
      <c r="UUU43" s="159"/>
      <c r="UUV43" s="160"/>
      <c r="UVA43" s="150" t="s">
        <v>198</v>
      </c>
      <c r="UVB43" s="147"/>
      <c r="UVC43" s="159"/>
      <c r="UVD43" s="160"/>
      <c r="UVI43" s="150" t="s">
        <v>198</v>
      </c>
      <c r="UVJ43" s="147"/>
      <c r="UVK43" s="159"/>
      <c r="UVL43" s="160"/>
      <c r="UVQ43" s="150" t="s">
        <v>198</v>
      </c>
      <c r="UVR43" s="147"/>
      <c r="UVS43" s="159"/>
      <c r="UVT43" s="160"/>
      <c r="UVY43" s="150" t="s">
        <v>198</v>
      </c>
      <c r="UVZ43" s="147"/>
      <c r="UWA43" s="159"/>
      <c r="UWB43" s="160"/>
      <c r="UWG43" s="150" t="s">
        <v>198</v>
      </c>
      <c r="UWH43" s="147"/>
      <c r="UWI43" s="159"/>
      <c r="UWJ43" s="160"/>
      <c r="UWO43" s="150" t="s">
        <v>198</v>
      </c>
      <c r="UWP43" s="147"/>
      <c r="UWQ43" s="159"/>
      <c r="UWR43" s="160"/>
      <c r="UWW43" s="150" t="s">
        <v>198</v>
      </c>
      <c r="UWX43" s="147"/>
      <c r="UWY43" s="159"/>
      <c r="UWZ43" s="160"/>
      <c r="UXE43" s="150" t="s">
        <v>198</v>
      </c>
      <c r="UXF43" s="147"/>
      <c r="UXG43" s="159"/>
      <c r="UXH43" s="160"/>
      <c r="UXM43" s="150" t="s">
        <v>198</v>
      </c>
      <c r="UXN43" s="147"/>
      <c r="UXO43" s="159"/>
      <c r="UXP43" s="160"/>
      <c r="UXU43" s="150" t="s">
        <v>198</v>
      </c>
      <c r="UXV43" s="147"/>
      <c r="UXW43" s="159"/>
      <c r="UXX43" s="160"/>
      <c r="UYC43" s="150" t="s">
        <v>198</v>
      </c>
      <c r="UYD43" s="147"/>
      <c r="UYE43" s="159"/>
      <c r="UYF43" s="160"/>
      <c r="UYK43" s="150" t="s">
        <v>198</v>
      </c>
      <c r="UYL43" s="147"/>
      <c r="UYM43" s="159"/>
      <c r="UYN43" s="160"/>
      <c r="UYS43" s="150" t="s">
        <v>198</v>
      </c>
      <c r="UYT43" s="147"/>
      <c r="UYU43" s="159"/>
      <c r="UYV43" s="160"/>
      <c r="UZA43" s="150" t="s">
        <v>198</v>
      </c>
      <c r="UZB43" s="147"/>
      <c r="UZC43" s="159"/>
      <c r="UZD43" s="160"/>
      <c r="UZI43" s="150" t="s">
        <v>198</v>
      </c>
      <c r="UZJ43" s="147"/>
      <c r="UZK43" s="159"/>
      <c r="UZL43" s="160"/>
      <c r="UZQ43" s="150" t="s">
        <v>198</v>
      </c>
      <c r="UZR43" s="147"/>
      <c r="UZS43" s="159"/>
      <c r="UZT43" s="160"/>
      <c r="UZY43" s="150" t="s">
        <v>198</v>
      </c>
      <c r="UZZ43" s="147"/>
      <c r="VAA43" s="159"/>
      <c r="VAB43" s="160"/>
      <c r="VAG43" s="150" t="s">
        <v>198</v>
      </c>
      <c r="VAH43" s="147"/>
      <c r="VAI43" s="159"/>
      <c r="VAJ43" s="160"/>
      <c r="VAO43" s="150" t="s">
        <v>198</v>
      </c>
      <c r="VAP43" s="147"/>
      <c r="VAQ43" s="159"/>
      <c r="VAR43" s="160"/>
      <c r="VAW43" s="150" t="s">
        <v>198</v>
      </c>
      <c r="VAX43" s="147"/>
      <c r="VAY43" s="159"/>
      <c r="VAZ43" s="160"/>
      <c r="VBE43" s="150" t="s">
        <v>198</v>
      </c>
      <c r="VBF43" s="147"/>
      <c r="VBG43" s="159"/>
      <c r="VBH43" s="160"/>
      <c r="VBM43" s="150" t="s">
        <v>198</v>
      </c>
      <c r="VBN43" s="147"/>
      <c r="VBO43" s="159"/>
      <c r="VBP43" s="160"/>
      <c r="VBU43" s="150" t="s">
        <v>198</v>
      </c>
      <c r="VBV43" s="147"/>
      <c r="VBW43" s="159"/>
      <c r="VBX43" s="160"/>
      <c r="VCC43" s="150" t="s">
        <v>198</v>
      </c>
      <c r="VCD43" s="147"/>
      <c r="VCE43" s="159"/>
      <c r="VCF43" s="160"/>
      <c r="VCK43" s="150" t="s">
        <v>198</v>
      </c>
      <c r="VCL43" s="147"/>
      <c r="VCM43" s="159"/>
      <c r="VCN43" s="160"/>
      <c r="VCS43" s="150" t="s">
        <v>198</v>
      </c>
      <c r="VCT43" s="147"/>
      <c r="VCU43" s="159"/>
      <c r="VCV43" s="160"/>
      <c r="VDA43" s="150" t="s">
        <v>198</v>
      </c>
      <c r="VDB43" s="147"/>
      <c r="VDC43" s="159"/>
      <c r="VDD43" s="160"/>
      <c r="VDI43" s="150" t="s">
        <v>198</v>
      </c>
      <c r="VDJ43" s="147"/>
      <c r="VDK43" s="159"/>
      <c r="VDL43" s="160"/>
      <c r="VDQ43" s="150" t="s">
        <v>198</v>
      </c>
      <c r="VDR43" s="147"/>
      <c r="VDS43" s="159"/>
      <c r="VDT43" s="160"/>
      <c r="VDY43" s="150" t="s">
        <v>198</v>
      </c>
      <c r="VDZ43" s="147"/>
      <c r="VEA43" s="159"/>
      <c r="VEB43" s="160"/>
      <c r="VEG43" s="150" t="s">
        <v>198</v>
      </c>
      <c r="VEH43" s="147"/>
      <c r="VEI43" s="159"/>
      <c r="VEJ43" s="160"/>
      <c r="VEO43" s="150" t="s">
        <v>198</v>
      </c>
      <c r="VEP43" s="147"/>
      <c r="VEQ43" s="159"/>
      <c r="VER43" s="160"/>
      <c r="VEW43" s="150" t="s">
        <v>198</v>
      </c>
      <c r="VEX43" s="147"/>
      <c r="VEY43" s="159"/>
      <c r="VEZ43" s="160"/>
      <c r="VFE43" s="150" t="s">
        <v>198</v>
      </c>
      <c r="VFF43" s="147"/>
      <c r="VFG43" s="159"/>
      <c r="VFH43" s="160"/>
      <c r="VFM43" s="150" t="s">
        <v>198</v>
      </c>
      <c r="VFN43" s="147"/>
      <c r="VFO43" s="159"/>
      <c r="VFP43" s="160"/>
      <c r="VFU43" s="150" t="s">
        <v>198</v>
      </c>
      <c r="VFV43" s="147"/>
      <c r="VFW43" s="159"/>
      <c r="VFX43" s="160"/>
      <c r="VGC43" s="150" t="s">
        <v>198</v>
      </c>
      <c r="VGD43" s="147"/>
      <c r="VGE43" s="159"/>
      <c r="VGF43" s="160"/>
      <c r="VGK43" s="150" t="s">
        <v>198</v>
      </c>
      <c r="VGL43" s="147"/>
      <c r="VGM43" s="159"/>
      <c r="VGN43" s="160"/>
      <c r="VGS43" s="150" t="s">
        <v>198</v>
      </c>
      <c r="VGT43" s="147"/>
      <c r="VGU43" s="159"/>
      <c r="VGV43" s="160"/>
      <c r="VHA43" s="150" t="s">
        <v>198</v>
      </c>
      <c r="VHB43" s="147"/>
      <c r="VHC43" s="159"/>
      <c r="VHD43" s="160"/>
      <c r="VHI43" s="150" t="s">
        <v>198</v>
      </c>
      <c r="VHJ43" s="147"/>
      <c r="VHK43" s="159"/>
      <c r="VHL43" s="160"/>
      <c r="VHQ43" s="150" t="s">
        <v>198</v>
      </c>
      <c r="VHR43" s="147"/>
      <c r="VHS43" s="159"/>
      <c r="VHT43" s="160"/>
      <c r="VHY43" s="150" t="s">
        <v>198</v>
      </c>
      <c r="VHZ43" s="147"/>
      <c r="VIA43" s="159"/>
      <c r="VIB43" s="160"/>
      <c r="VIG43" s="150" t="s">
        <v>198</v>
      </c>
      <c r="VIH43" s="147"/>
      <c r="VII43" s="159"/>
      <c r="VIJ43" s="160"/>
      <c r="VIO43" s="150" t="s">
        <v>198</v>
      </c>
      <c r="VIP43" s="147"/>
      <c r="VIQ43" s="159"/>
      <c r="VIR43" s="160"/>
      <c r="VIW43" s="150" t="s">
        <v>198</v>
      </c>
      <c r="VIX43" s="147"/>
      <c r="VIY43" s="159"/>
      <c r="VIZ43" s="160"/>
      <c r="VJE43" s="150" t="s">
        <v>198</v>
      </c>
      <c r="VJF43" s="147"/>
      <c r="VJG43" s="159"/>
      <c r="VJH43" s="160"/>
      <c r="VJM43" s="150" t="s">
        <v>198</v>
      </c>
      <c r="VJN43" s="147"/>
      <c r="VJO43" s="159"/>
      <c r="VJP43" s="160"/>
      <c r="VJU43" s="150" t="s">
        <v>198</v>
      </c>
      <c r="VJV43" s="147"/>
      <c r="VJW43" s="159"/>
      <c r="VJX43" s="160"/>
      <c r="VKC43" s="150" t="s">
        <v>198</v>
      </c>
      <c r="VKD43" s="147"/>
      <c r="VKE43" s="159"/>
      <c r="VKF43" s="160"/>
      <c r="VKK43" s="150" t="s">
        <v>198</v>
      </c>
      <c r="VKL43" s="147"/>
      <c r="VKM43" s="159"/>
      <c r="VKN43" s="160"/>
      <c r="VKS43" s="150" t="s">
        <v>198</v>
      </c>
      <c r="VKT43" s="147"/>
      <c r="VKU43" s="159"/>
      <c r="VKV43" s="160"/>
      <c r="VLA43" s="150" t="s">
        <v>198</v>
      </c>
      <c r="VLB43" s="147"/>
      <c r="VLC43" s="159"/>
      <c r="VLD43" s="160"/>
      <c r="VLI43" s="150" t="s">
        <v>198</v>
      </c>
      <c r="VLJ43" s="147"/>
      <c r="VLK43" s="159"/>
      <c r="VLL43" s="160"/>
      <c r="VLQ43" s="150" t="s">
        <v>198</v>
      </c>
      <c r="VLR43" s="147"/>
      <c r="VLS43" s="159"/>
      <c r="VLT43" s="160"/>
      <c r="VLY43" s="150" t="s">
        <v>198</v>
      </c>
      <c r="VLZ43" s="147"/>
      <c r="VMA43" s="159"/>
      <c r="VMB43" s="160"/>
      <c r="VMG43" s="150" t="s">
        <v>198</v>
      </c>
      <c r="VMH43" s="147"/>
      <c r="VMI43" s="159"/>
      <c r="VMJ43" s="160"/>
      <c r="VMO43" s="150" t="s">
        <v>198</v>
      </c>
      <c r="VMP43" s="147"/>
      <c r="VMQ43" s="159"/>
      <c r="VMR43" s="160"/>
      <c r="VMW43" s="150" t="s">
        <v>198</v>
      </c>
      <c r="VMX43" s="147"/>
      <c r="VMY43" s="159"/>
      <c r="VMZ43" s="160"/>
      <c r="VNE43" s="150" t="s">
        <v>198</v>
      </c>
      <c r="VNF43" s="147"/>
      <c r="VNG43" s="159"/>
      <c r="VNH43" s="160"/>
      <c r="VNM43" s="150" t="s">
        <v>198</v>
      </c>
      <c r="VNN43" s="147"/>
      <c r="VNO43" s="159"/>
      <c r="VNP43" s="160"/>
      <c r="VNU43" s="150" t="s">
        <v>198</v>
      </c>
      <c r="VNV43" s="147"/>
      <c r="VNW43" s="159"/>
      <c r="VNX43" s="160"/>
      <c r="VOC43" s="150" t="s">
        <v>198</v>
      </c>
      <c r="VOD43" s="147"/>
      <c r="VOE43" s="159"/>
      <c r="VOF43" s="160"/>
      <c r="VOK43" s="150" t="s">
        <v>198</v>
      </c>
      <c r="VOL43" s="147"/>
      <c r="VOM43" s="159"/>
      <c r="VON43" s="160"/>
      <c r="VOS43" s="150" t="s">
        <v>198</v>
      </c>
      <c r="VOT43" s="147"/>
      <c r="VOU43" s="159"/>
      <c r="VOV43" s="160"/>
      <c r="VPA43" s="150" t="s">
        <v>198</v>
      </c>
      <c r="VPB43" s="147"/>
      <c r="VPC43" s="159"/>
      <c r="VPD43" s="160"/>
      <c r="VPI43" s="150" t="s">
        <v>198</v>
      </c>
      <c r="VPJ43" s="147"/>
      <c r="VPK43" s="159"/>
      <c r="VPL43" s="160"/>
      <c r="VPQ43" s="150" t="s">
        <v>198</v>
      </c>
      <c r="VPR43" s="147"/>
      <c r="VPS43" s="159"/>
      <c r="VPT43" s="160"/>
      <c r="VPY43" s="150" t="s">
        <v>198</v>
      </c>
      <c r="VPZ43" s="147"/>
      <c r="VQA43" s="159"/>
      <c r="VQB43" s="160"/>
      <c r="VQG43" s="150" t="s">
        <v>198</v>
      </c>
      <c r="VQH43" s="147"/>
      <c r="VQI43" s="159"/>
      <c r="VQJ43" s="160"/>
      <c r="VQO43" s="150" t="s">
        <v>198</v>
      </c>
      <c r="VQP43" s="147"/>
      <c r="VQQ43" s="159"/>
      <c r="VQR43" s="160"/>
      <c r="VQW43" s="150" t="s">
        <v>198</v>
      </c>
      <c r="VQX43" s="147"/>
      <c r="VQY43" s="159"/>
      <c r="VQZ43" s="160"/>
      <c r="VRE43" s="150" t="s">
        <v>198</v>
      </c>
      <c r="VRF43" s="147"/>
      <c r="VRG43" s="159"/>
      <c r="VRH43" s="160"/>
      <c r="VRM43" s="150" t="s">
        <v>198</v>
      </c>
      <c r="VRN43" s="147"/>
      <c r="VRO43" s="159"/>
      <c r="VRP43" s="160"/>
      <c r="VRU43" s="150" t="s">
        <v>198</v>
      </c>
      <c r="VRV43" s="147"/>
      <c r="VRW43" s="159"/>
      <c r="VRX43" s="160"/>
      <c r="VSC43" s="150" t="s">
        <v>198</v>
      </c>
      <c r="VSD43" s="147"/>
      <c r="VSE43" s="159"/>
      <c r="VSF43" s="160"/>
      <c r="VSK43" s="150" t="s">
        <v>198</v>
      </c>
      <c r="VSL43" s="147"/>
      <c r="VSM43" s="159"/>
      <c r="VSN43" s="160"/>
      <c r="VSS43" s="150" t="s">
        <v>198</v>
      </c>
      <c r="VST43" s="147"/>
      <c r="VSU43" s="159"/>
      <c r="VSV43" s="160"/>
      <c r="VTA43" s="150" t="s">
        <v>198</v>
      </c>
      <c r="VTB43" s="147"/>
      <c r="VTC43" s="159"/>
      <c r="VTD43" s="160"/>
      <c r="VTI43" s="150" t="s">
        <v>198</v>
      </c>
      <c r="VTJ43" s="147"/>
      <c r="VTK43" s="159"/>
      <c r="VTL43" s="160"/>
      <c r="VTQ43" s="150" t="s">
        <v>198</v>
      </c>
      <c r="VTR43" s="147"/>
      <c r="VTS43" s="159"/>
      <c r="VTT43" s="160"/>
      <c r="VTY43" s="150" t="s">
        <v>198</v>
      </c>
      <c r="VTZ43" s="147"/>
      <c r="VUA43" s="159"/>
      <c r="VUB43" s="160"/>
      <c r="VUG43" s="150" t="s">
        <v>198</v>
      </c>
      <c r="VUH43" s="147"/>
      <c r="VUI43" s="159"/>
      <c r="VUJ43" s="160"/>
      <c r="VUO43" s="150" t="s">
        <v>198</v>
      </c>
      <c r="VUP43" s="147"/>
      <c r="VUQ43" s="159"/>
      <c r="VUR43" s="160"/>
      <c r="VUW43" s="150" t="s">
        <v>198</v>
      </c>
      <c r="VUX43" s="147"/>
      <c r="VUY43" s="159"/>
      <c r="VUZ43" s="160"/>
      <c r="VVE43" s="150" t="s">
        <v>198</v>
      </c>
      <c r="VVF43" s="147"/>
      <c r="VVG43" s="159"/>
      <c r="VVH43" s="160"/>
      <c r="VVM43" s="150" t="s">
        <v>198</v>
      </c>
      <c r="VVN43" s="147"/>
      <c r="VVO43" s="159"/>
      <c r="VVP43" s="160"/>
      <c r="VVU43" s="150" t="s">
        <v>198</v>
      </c>
      <c r="VVV43" s="147"/>
      <c r="VVW43" s="159"/>
      <c r="VVX43" s="160"/>
      <c r="VWC43" s="150" t="s">
        <v>198</v>
      </c>
      <c r="VWD43" s="147"/>
      <c r="VWE43" s="159"/>
      <c r="VWF43" s="160"/>
      <c r="VWK43" s="150" t="s">
        <v>198</v>
      </c>
      <c r="VWL43" s="147"/>
      <c r="VWM43" s="159"/>
      <c r="VWN43" s="160"/>
      <c r="VWS43" s="150" t="s">
        <v>198</v>
      </c>
      <c r="VWT43" s="147"/>
      <c r="VWU43" s="159"/>
      <c r="VWV43" s="160"/>
      <c r="VXA43" s="150" t="s">
        <v>198</v>
      </c>
      <c r="VXB43" s="147"/>
      <c r="VXC43" s="159"/>
      <c r="VXD43" s="160"/>
      <c r="VXI43" s="150" t="s">
        <v>198</v>
      </c>
      <c r="VXJ43" s="147"/>
      <c r="VXK43" s="159"/>
      <c r="VXL43" s="160"/>
      <c r="VXQ43" s="150" t="s">
        <v>198</v>
      </c>
      <c r="VXR43" s="147"/>
      <c r="VXS43" s="159"/>
      <c r="VXT43" s="160"/>
      <c r="VXY43" s="150" t="s">
        <v>198</v>
      </c>
      <c r="VXZ43" s="147"/>
      <c r="VYA43" s="159"/>
      <c r="VYB43" s="160"/>
      <c r="VYG43" s="150" t="s">
        <v>198</v>
      </c>
      <c r="VYH43" s="147"/>
      <c r="VYI43" s="159"/>
      <c r="VYJ43" s="160"/>
      <c r="VYO43" s="150" t="s">
        <v>198</v>
      </c>
      <c r="VYP43" s="147"/>
      <c r="VYQ43" s="159"/>
      <c r="VYR43" s="160"/>
      <c r="VYW43" s="150" t="s">
        <v>198</v>
      </c>
      <c r="VYX43" s="147"/>
      <c r="VYY43" s="159"/>
      <c r="VYZ43" s="160"/>
      <c r="VZE43" s="150" t="s">
        <v>198</v>
      </c>
      <c r="VZF43" s="147"/>
      <c r="VZG43" s="159"/>
      <c r="VZH43" s="160"/>
      <c r="VZM43" s="150" t="s">
        <v>198</v>
      </c>
      <c r="VZN43" s="147"/>
      <c r="VZO43" s="159"/>
      <c r="VZP43" s="160"/>
      <c r="VZU43" s="150" t="s">
        <v>198</v>
      </c>
      <c r="VZV43" s="147"/>
      <c r="VZW43" s="159"/>
      <c r="VZX43" s="160"/>
      <c r="WAC43" s="150" t="s">
        <v>198</v>
      </c>
      <c r="WAD43" s="147"/>
      <c r="WAE43" s="159"/>
      <c r="WAF43" s="160"/>
      <c r="WAK43" s="150" t="s">
        <v>198</v>
      </c>
      <c r="WAL43" s="147"/>
      <c r="WAM43" s="159"/>
      <c r="WAN43" s="160"/>
      <c r="WAS43" s="150" t="s">
        <v>198</v>
      </c>
      <c r="WAT43" s="147"/>
      <c r="WAU43" s="159"/>
      <c r="WAV43" s="160"/>
      <c r="WBA43" s="150" t="s">
        <v>198</v>
      </c>
      <c r="WBB43" s="147"/>
      <c r="WBC43" s="159"/>
      <c r="WBD43" s="160"/>
      <c r="WBI43" s="150" t="s">
        <v>198</v>
      </c>
      <c r="WBJ43" s="147"/>
      <c r="WBK43" s="159"/>
      <c r="WBL43" s="160"/>
      <c r="WBQ43" s="150" t="s">
        <v>198</v>
      </c>
      <c r="WBR43" s="147"/>
      <c r="WBS43" s="159"/>
      <c r="WBT43" s="160"/>
      <c r="WBY43" s="150" t="s">
        <v>198</v>
      </c>
      <c r="WBZ43" s="147"/>
      <c r="WCA43" s="159"/>
      <c r="WCB43" s="160"/>
      <c r="WCG43" s="150" t="s">
        <v>198</v>
      </c>
      <c r="WCH43" s="147"/>
      <c r="WCI43" s="159"/>
      <c r="WCJ43" s="160"/>
      <c r="WCO43" s="150" t="s">
        <v>198</v>
      </c>
      <c r="WCP43" s="147"/>
      <c r="WCQ43" s="159"/>
      <c r="WCR43" s="160"/>
      <c r="WCW43" s="150" t="s">
        <v>198</v>
      </c>
      <c r="WCX43" s="147"/>
      <c r="WCY43" s="159"/>
      <c r="WCZ43" s="160"/>
      <c r="WDE43" s="150" t="s">
        <v>198</v>
      </c>
      <c r="WDF43" s="147"/>
      <c r="WDG43" s="159"/>
      <c r="WDH43" s="160"/>
      <c r="WDM43" s="150" t="s">
        <v>198</v>
      </c>
      <c r="WDN43" s="147"/>
      <c r="WDO43" s="159"/>
      <c r="WDP43" s="160"/>
      <c r="WDU43" s="150" t="s">
        <v>198</v>
      </c>
      <c r="WDV43" s="147"/>
      <c r="WDW43" s="159"/>
      <c r="WDX43" s="160"/>
      <c r="WEC43" s="150" t="s">
        <v>198</v>
      </c>
      <c r="WED43" s="147"/>
      <c r="WEE43" s="159"/>
      <c r="WEF43" s="160"/>
      <c r="WEK43" s="150" t="s">
        <v>198</v>
      </c>
      <c r="WEL43" s="147"/>
      <c r="WEM43" s="159"/>
      <c r="WEN43" s="160"/>
      <c r="WES43" s="150" t="s">
        <v>198</v>
      </c>
      <c r="WET43" s="147"/>
      <c r="WEU43" s="159"/>
      <c r="WEV43" s="160"/>
      <c r="WFA43" s="150" t="s">
        <v>198</v>
      </c>
      <c r="WFB43" s="147"/>
      <c r="WFC43" s="159"/>
      <c r="WFD43" s="160"/>
      <c r="WFI43" s="150" t="s">
        <v>198</v>
      </c>
      <c r="WFJ43" s="147"/>
      <c r="WFK43" s="159"/>
      <c r="WFL43" s="160"/>
      <c r="WFQ43" s="150" t="s">
        <v>198</v>
      </c>
      <c r="WFR43" s="147"/>
      <c r="WFS43" s="159"/>
      <c r="WFT43" s="160"/>
      <c r="WFY43" s="150" t="s">
        <v>198</v>
      </c>
      <c r="WFZ43" s="147"/>
      <c r="WGA43" s="159"/>
      <c r="WGB43" s="160"/>
      <c r="WGG43" s="150" t="s">
        <v>198</v>
      </c>
      <c r="WGH43" s="147"/>
      <c r="WGI43" s="159"/>
      <c r="WGJ43" s="160"/>
      <c r="WGO43" s="150" t="s">
        <v>198</v>
      </c>
      <c r="WGP43" s="147"/>
      <c r="WGQ43" s="159"/>
      <c r="WGR43" s="160"/>
      <c r="WGW43" s="150" t="s">
        <v>198</v>
      </c>
      <c r="WGX43" s="147"/>
      <c r="WGY43" s="159"/>
      <c r="WGZ43" s="160"/>
      <c r="WHE43" s="150" t="s">
        <v>198</v>
      </c>
      <c r="WHF43" s="147"/>
      <c r="WHG43" s="159"/>
      <c r="WHH43" s="160"/>
      <c r="WHM43" s="150" t="s">
        <v>198</v>
      </c>
      <c r="WHN43" s="147"/>
      <c r="WHO43" s="159"/>
      <c r="WHP43" s="160"/>
      <c r="WHU43" s="150" t="s">
        <v>198</v>
      </c>
      <c r="WHV43" s="147"/>
      <c r="WHW43" s="159"/>
      <c r="WHX43" s="160"/>
      <c r="WIC43" s="150" t="s">
        <v>198</v>
      </c>
      <c r="WID43" s="147"/>
      <c r="WIE43" s="159"/>
      <c r="WIF43" s="160"/>
      <c r="WIK43" s="150" t="s">
        <v>198</v>
      </c>
      <c r="WIL43" s="147"/>
      <c r="WIM43" s="159"/>
      <c r="WIN43" s="160"/>
      <c r="WIS43" s="150" t="s">
        <v>198</v>
      </c>
      <c r="WIT43" s="147"/>
      <c r="WIU43" s="159"/>
      <c r="WIV43" s="160"/>
      <c r="WJA43" s="150" t="s">
        <v>198</v>
      </c>
      <c r="WJB43" s="147"/>
      <c r="WJC43" s="159"/>
      <c r="WJD43" s="160"/>
      <c r="WJI43" s="150" t="s">
        <v>198</v>
      </c>
      <c r="WJJ43" s="147"/>
      <c r="WJK43" s="159"/>
      <c r="WJL43" s="160"/>
      <c r="WJQ43" s="150" t="s">
        <v>198</v>
      </c>
      <c r="WJR43" s="147"/>
      <c r="WJS43" s="159"/>
      <c r="WJT43" s="160"/>
      <c r="WJY43" s="150" t="s">
        <v>198</v>
      </c>
      <c r="WJZ43" s="147"/>
      <c r="WKA43" s="159"/>
      <c r="WKB43" s="160"/>
      <c r="WKG43" s="150" t="s">
        <v>198</v>
      </c>
      <c r="WKH43" s="147"/>
      <c r="WKI43" s="159"/>
      <c r="WKJ43" s="160"/>
      <c r="WKO43" s="150" t="s">
        <v>198</v>
      </c>
      <c r="WKP43" s="147"/>
      <c r="WKQ43" s="159"/>
      <c r="WKR43" s="160"/>
      <c r="WKW43" s="150" t="s">
        <v>198</v>
      </c>
      <c r="WKX43" s="147"/>
      <c r="WKY43" s="159"/>
      <c r="WKZ43" s="160"/>
      <c r="WLE43" s="150" t="s">
        <v>198</v>
      </c>
      <c r="WLF43" s="147"/>
      <c r="WLG43" s="159"/>
      <c r="WLH43" s="160"/>
      <c r="WLM43" s="150" t="s">
        <v>198</v>
      </c>
      <c r="WLN43" s="147"/>
      <c r="WLO43" s="159"/>
      <c r="WLP43" s="160"/>
      <c r="WLU43" s="150" t="s">
        <v>198</v>
      </c>
      <c r="WLV43" s="147"/>
      <c r="WLW43" s="159"/>
      <c r="WLX43" s="160"/>
      <c r="WMC43" s="150" t="s">
        <v>198</v>
      </c>
      <c r="WMD43" s="147"/>
      <c r="WME43" s="159"/>
      <c r="WMF43" s="160"/>
      <c r="WMK43" s="150" t="s">
        <v>198</v>
      </c>
      <c r="WML43" s="147"/>
      <c r="WMM43" s="159"/>
      <c r="WMN43" s="160"/>
      <c r="WMS43" s="150" t="s">
        <v>198</v>
      </c>
      <c r="WMT43" s="147"/>
      <c r="WMU43" s="159"/>
      <c r="WMV43" s="160"/>
      <c r="WNA43" s="150" t="s">
        <v>198</v>
      </c>
      <c r="WNB43" s="147"/>
      <c r="WNC43" s="159"/>
      <c r="WND43" s="160"/>
      <c r="WNI43" s="150" t="s">
        <v>198</v>
      </c>
      <c r="WNJ43" s="147"/>
      <c r="WNK43" s="159"/>
      <c r="WNL43" s="160"/>
      <c r="WNQ43" s="150" t="s">
        <v>198</v>
      </c>
      <c r="WNR43" s="147"/>
      <c r="WNS43" s="159"/>
      <c r="WNT43" s="160"/>
      <c r="WNY43" s="150" t="s">
        <v>198</v>
      </c>
      <c r="WNZ43" s="147"/>
      <c r="WOA43" s="159"/>
      <c r="WOB43" s="160"/>
      <c r="WOG43" s="150" t="s">
        <v>198</v>
      </c>
      <c r="WOH43" s="147"/>
      <c r="WOI43" s="159"/>
      <c r="WOJ43" s="160"/>
      <c r="WOO43" s="150" t="s">
        <v>198</v>
      </c>
      <c r="WOP43" s="147"/>
      <c r="WOQ43" s="159"/>
      <c r="WOR43" s="160"/>
      <c r="WOW43" s="150" t="s">
        <v>198</v>
      </c>
      <c r="WOX43" s="147"/>
      <c r="WOY43" s="159"/>
      <c r="WOZ43" s="160"/>
      <c r="WPE43" s="150" t="s">
        <v>198</v>
      </c>
      <c r="WPF43" s="147"/>
      <c r="WPG43" s="159"/>
      <c r="WPH43" s="160"/>
      <c r="WPM43" s="150" t="s">
        <v>198</v>
      </c>
      <c r="WPN43" s="147"/>
      <c r="WPO43" s="159"/>
      <c r="WPP43" s="160"/>
      <c r="WPU43" s="150" t="s">
        <v>198</v>
      </c>
      <c r="WPV43" s="147"/>
      <c r="WPW43" s="159"/>
      <c r="WPX43" s="160"/>
      <c r="WQC43" s="150" t="s">
        <v>198</v>
      </c>
      <c r="WQD43" s="147"/>
      <c r="WQE43" s="159"/>
      <c r="WQF43" s="160"/>
      <c r="WQK43" s="150" t="s">
        <v>198</v>
      </c>
      <c r="WQL43" s="147"/>
      <c r="WQM43" s="159"/>
      <c r="WQN43" s="160"/>
      <c r="WQS43" s="150" t="s">
        <v>198</v>
      </c>
      <c r="WQT43" s="147"/>
      <c r="WQU43" s="159"/>
      <c r="WQV43" s="160"/>
      <c r="WRA43" s="150" t="s">
        <v>198</v>
      </c>
      <c r="WRB43" s="147"/>
      <c r="WRC43" s="159"/>
      <c r="WRD43" s="160"/>
      <c r="WRI43" s="150" t="s">
        <v>198</v>
      </c>
      <c r="WRJ43" s="147"/>
      <c r="WRK43" s="159"/>
      <c r="WRL43" s="160"/>
      <c r="WRQ43" s="150" t="s">
        <v>198</v>
      </c>
      <c r="WRR43" s="147"/>
      <c r="WRS43" s="159"/>
      <c r="WRT43" s="160"/>
      <c r="WRY43" s="150" t="s">
        <v>198</v>
      </c>
      <c r="WRZ43" s="147"/>
      <c r="WSA43" s="159"/>
      <c r="WSB43" s="160"/>
      <c r="WSG43" s="150" t="s">
        <v>198</v>
      </c>
      <c r="WSH43" s="147"/>
      <c r="WSI43" s="159"/>
      <c r="WSJ43" s="160"/>
      <c r="WSO43" s="150" t="s">
        <v>198</v>
      </c>
      <c r="WSP43" s="147"/>
      <c r="WSQ43" s="159"/>
      <c r="WSR43" s="160"/>
      <c r="WSW43" s="150" t="s">
        <v>198</v>
      </c>
      <c r="WSX43" s="147"/>
      <c r="WSY43" s="159"/>
      <c r="WSZ43" s="160"/>
      <c r="WTE43" s="150" t="s">
        <v>198</v>
      </c>
      <c r="WTF43" s="147"/>
      <c r="WTG43" s="159"/>
      <c r="WTH43" s="160"/>
      <c r="WTM43" s="150" t="s">
        <v>198</v>
      </c>
      <c r="WTN43" s="147"/>
      <c r="WTO43" s="159"/>
      <c r="WTP43" s="160"/>
      <c r="WTU43" s="150" t="s">
        <v>198</v>
      </c>
      <c r="WTV43" s="147"/>
      <c r="WTW43" s="159"/>
      <c r="WTX43" s="160"/>
      <c r="WUC43" s="150" t="s">
        <v>198</v>
      </c>
      <c r="WUD43" s="147"/>
      <c r="WUE43" s="159"/>
      <c r="WUF43" s="160"/>
      <c r="WUK43" s="150" t="s">
        <v>198</v>
      </c>
      <c r="WUL43" s="147"/>
      <c r="WUM43" s="159"/>
      <c r="WUN43" s="160"/>
      <c r="WUS43" s="150" t="s">
        <v>198</v>
      </c>
      <c r="WUT43" s="147"/>
      <c r="WUU43" s="159"/>
      <c r="WUV43" s="160"/>
      <c r="WVA43" s="150" t="s">
        <v>198</v>
      </c>
      <c r="WVB43" s="147"/>
      <c r="WVC43" s="159"/>
      <c r="WVD43" s="160"/>
      <c r="WVI43" s="150" t="s">
        <v>198</v>
      </c>
      <c r="WVJ43" s="147"/>
      <c r="WVK43" s="159"/>
      <c r="WVL43" s="160"/>
      <c r="WVQ43" s="150" t="s">
        <v>198</v>
      </c>
      <c r="WVR43" s="147"/>
      <c r="WVS43" s="159"/>
      <c r="WVT43" s="160"/>
      <c r="WVY43" s="150" t="s">
        <v>198</v>
      </c>
      <c r="WVZ43" s="147"/>
      <c r="WWA43" s="159"/>
      <c r="WWB43" s="160"/>
      <c r="WWG43" s="150" t="s">
        <v>198</v>
      </c>
      <c r="WWH43" s="147"/>
      <c r="WWI43" s="159"/>
      <c r="WWJ43" s="160"/>
      <c r="WWO43" s="150" t="s">
        <v>198</v>
      </c>
      <c r="WWP43" s="147"/>
      <c r="WWQ43" s="159"/>
      <c r="WWR43" s="160"/>
      <c r="WWW43" s="150" t="s">
        <v>198</v>
      </c>
      <c r="WWX43" s="147"/>
      <c r="WWY43" s="159"/>
      <c r="WWZ43" s="160"/>
      <c r="WXE43" s="150" t="s">
        <v>198</v>
      </c>
      <c r="WXF43" s="147"/>
      <c r="WXG43" s="159"/>
      <c r="WXH43" s="160"/>
      <c r="WXM43" s="150" t="s">
        <v>198</v>
      </c>
      <c r="WXN43" s="147"/>
      <c r="WXO43" s="159"/>
      <c r="WXP43" s="160"/>
      <c r="WXU43" s="150" t="s">
        <v>198</v>
      </c>
      <c r="WXV43" s="147"/>
      <c r="WXW43" s="159"/>
      <c r="WXX43" s="160"/>
      <c r="WYC43" s="150" t="s">
        <v>198</v>
      </c>
      <c r="WYD43" s="147"/>
      <c r="WYE43" s="159"/>
      <c r="WYF43" s="160"/>
      <c r="WYK43" s="150" t="s">
        <v>198</v>
      </c>
      <c r="WYL43" s="147"/>
      <c r="WYM43" s="159"/>
      <c r="WYN43" s="160"/>
      <c r="WYS43" s="150" t="s">
        <v>198</v>
      </c>
      <c r="WYT43" s="147"/>
      <c r="WYU43" s="159"/>
      <c r="WYV43" s="160"/>
      <c r="WZA43" s="150" t="s">
        <v>198</v>
      </c>
      <c r="WZB43" s="147"/>
      <c r="WZC43" s="159"/>
      <c r="WZD43" s="160"/>
      <c r="WZI43" s="150" t="s">
        <v>198</v>
      </c>
      <c r="WZJ43" s="147"/>
      <c r="WZK43" s="159"/>
      <c r="WZL43" s="160"/>
      <c r="WZQ43" s="150" t="s">
        <v>198</v>
      </c>
      <c r="WZR43" s="147"/>
      <c r="WZS43" s="159"/>
      <c r="WZT43" s="160"/>
      <c r="WZY43" s="150" t="s">
        <v>198</v>
      </c>
      <c r="WZZ43" s="147"/>
      <c r="XAA43" s="159"/>
      <c r="XAB43" s="160"/>
      <c r="XAG43" s="150" t="s">
        <v>198</v>
      </c>
      <c r="XAH43" s="147"/>
      <c r="XAI43" s="159"/>
      <c r="XAJ43" s="160"/>
      <c r="XAO43" s="150" t="s">
        <v>198</v>
      </c>
      <c r="XAP43" s="147"/>
      <c r="XAQ43" s="159"/>
      <c r="XAR43" s="160"/>
      <c r="XAW43" s="150" t="s">
        <v>198</v>
      </c>
      <c r="XAX43" s="147"/>
      <c r="XAY43" s="159"/>
      <c r="XAZ43" s="160"/>
      <c r="XBE43" s="150" t="s">
        <v>198</v>
      </c>
      <c r="XBF43" s="147"/>
      <c r="XBG43" s="159"/>
      <c r="XBH43" s="160"/>
      <c r="XBM43" s="150" t="s">
        <v>198</v>
      </c>
      <c r="XBN43" s="147"/>
      <c r="XBO43" s="159"/>
      <c r="XBP43" s="160"/>
      <c r="XBU43" s="150" t="s">
        <v>198</v>
      </c>
      <c r="XBV43" s="147"/>
      <c r="XBW43" s="159"/>
      <c r="XBX43" s="160"/>
      <c r="XCC43" s="150" t="s">
        <v>198</v>
      </c>
      <c r="XCD43" s="147"/>
      <c r="XCE43" s="159"/>
      <c r="XCF43" s="160"/>
      <c r="XCK43" s="150" t="s">
        <v>198</v>
      </c>
      <c r="XCL43" s="147"/>
      <c r="XCM43" s="159"/>
      <c r="XCN43" s="160"/>
      <c r="XCS43" s="150" t="s">
        <v>198</v>
      </c>
      <c r="XCT43" s="147"/>
      <c r="XCU43" s="159"/>
      <c r="XCV43" s="160"/>
      <c r="XDA43" s="150" t="s">
        <v>198</v>
      </c>
      <c r="XDB43" s="147"/>
      <c r="XDC43" s="159"/>
      <c r="XDD43" s="160"/>
      <c r="XDI43" s="150" t="s">
        <v>198</v>
      </c>
      <c r="XDJ43" s="147"/>
      <c r="XDK43" s="159"/>
      <c r="XDL43" s="160"/>
      <c r="XDQ43" s="150" t="s">
        <v>198</v>
      </c>
      <c r="XDR43" s="147"/>
      <c r="XDS43" s="159"/>
      <c r="XDT43" s="160"/>
      <c r="XDY43" s="150" t="s">
        <v>198</v>
      </c>
      <c r="XDZ43" s="147"/>
      <c r="XEA43" s="159"/>
      <c r="XEB43" s="160"/>
      <c r="XEG43" s="150" t="s">
        <v>198</v>
      </c>
      <c r="XEH43" s="147"/>
      <c r="XEI43" s="159"/>
      <c r="XEJ43" s="160"/>
      <c r="XEO43" s="150" t="s">
        <v>198</v>
      </c>
      <c r="XEP43" s="147"/>
      <c r="XEQ43" s="159"/>
      <c r="XER43" s="160"/>
      <c r="XEW43" s="150" t="s">
        <v>198</v>
      </c>
      <c r="XEX43" s="147"/>
      <c r="XEY43" s="159"/>
      <c r="XEZ43" s="160"/>
    </row>
    <row r="46" spans="1:1020 1025:2044 2049:3068 3073:4092 4097:5116 5121:6140 6145:7164 7169:8188 8193:9212 9217:10236 10241:11260 11265:12284 12289:13308 13313:14332 14337:15356 15361:16380">
      <c r="A46" s="174" t="s">
        <v>37</v>
      </c>
      <c r="B46" s="174"/>
      <c r="C46" s="174"/>
    </row>
    <row r="47" spans="1:1020 1025:2044 2049:3068 3073:4092 4097:5116 5121:6140 6145:7164 7169:8188 8193:9212 9217:10236 10241:11260 11265:12284 12289:13308 13313:14332 14337:15356 15361:16380" ht="16.5" thickBot="1"/>
    <row r="48" spans="1:1020 1025:2044 2049:3068 3073:4092 4097:5116 5121:6140 6145:7164 7169:8188 8193:9212 9217:10236 10241:11260 11265:12284 12289:13308 13313:14332 14337:15356 15361:16380" ht="16.5" thickBot="1">
      <c r="A48" s="3" t="s">
        <v>38</v>
      </c>
      <c r="B48" s="13" t="s">
        <v>39</v>
      </c>
      <c r="C48" s="13" t="s">
        <v>12</v>
      </c>
    </row>
    <row r="49" spans="1:3" ht="16.5" thickBot="1">
      <c r="A49" s="5" t="s">
        <v>13</v>
      </c>
      <c r="B49" s="6" t="s">
        <v>40</v>
      </c>
      <c r="C49" s="7"/>
    </row>
    <row r="50" spans="1:3" ht="16.5" thickBot="1">
      <c r="A50" s="5" t="s">
        <v>14</v>
      </c>
      <c r="B50" s="6" t="s">
        <v>41</v>
      </c>
      <c r="C50" s="7"/>
    </row>
    <row r="51" spans="1:3" ht="16.5" thickBot="1">
      <c r="A51" s="5" t="s">
        <v>15</v>
      </c>
      <c r="B51" s="169" t="s">
        <v>231</v>
      </c>
      <c r="C51" s="7"/>
    </row>
    <row r="52" spans="1:3" ht="16.5" thickBot="1">
      <c r="A52" s="5" t="s">
        <v>17</v>
      </c>
      <c r="B52" s="169" t="s">
        <v>22</v>
      </c>
      <c r="C52" s="7"/>
    </row>
    <row r="53" spans="1:3" ht="16.5" thickBot="1">
      <c r="A53" s="171" t="s">
        <v>1</v>
      </c>
      <c r="B53" s="172"/>
      <c r="C53" s="7"/>
    </row>
    <row r="56" spans="1:3">
      <c r="A56" s="174" t="s">
        <v>42</v>
      </c>
      <c r="B56" s="174"/>
      <c r="C56" s="174"/>
    </row>
    <row r="57" spans="1:3" ht="16.5" thickBot="1"/>
    <row r="58" spans="1:3" ht="16.5" thickBot="1">
      <c r="A58" s="3">
        <v>2</v>
      </c>
      <c r="B58" s="13" t="s">
        <v>43</v>
      </c>
      <c r="C58" s="13" t="s">
        <v>12</v>
      </c>
    </row>
    <row r="59" spans="1:3" ht="16.5" thickBot="1">
      <c r="A59" s="5" t="s">
        <v>25</v>
      </c>
      <c r="B59" s="6" t="s">
        <v>26</v>
      </c>
      <c r="C59" s="14">
        <f>SUM(C26)</f>
        <v>0</v>
      </c>
    </row>
    <row r="60" spans="1:3" ht="16.5" thickBot="1">
      <c r="A60" s="5" t="s">
        <v>28</v>
      </c>
      <c r="B60" s="6" t="s">
        <v>29</v>
      </c>
      <c r="C60" s="14">
        <f>SUM(D40)</f>
        <v>0</v>
      </c>
    </row>
    <row r="61" spans="1:3" ht="16.5" thickBot="1">
      <c r="A61" s="5" t="s">
        <v>38</v>
      </c>
      <c r="B61" s="6" t="s">
        <v>39</v>
      </c>
      <c r="C61" s="14">
        <f>SUM(C53)</f>
        <v>0</v>
      </c>
    </row>
    <row r="62" spans="1:3" ht="16.5" thickBot="1">
      <c r="A62" s="171" t="s">
        <v>1</v>
      </c>
      <c r="B62" s="172"/>
      <c r="C62" s="163">
        <f>SUM(C59:C61)</f>
        <v>0</v>
      </c>
    </row>
    <row r="63" spans="1:3">
      <c r="A63" s="1"/>
    </row>
    <row r="65" spans="1:3">
      <c r="A65" s="173" t="s">
        <v>44</v>
      </c>
      <c r="B65" s="173"/>
      <c r="C65" s="173"/>
    </row>
    <row r="66" spans="1:3" ht="16.5" thickBot="1"/>
    <row r="67" spans="1:3" ht="16.5" thickBot="1">
      <c r="A67" s="3">
        <v>3</v>
      </c>
      <c r="B67" s="13" t="s">
        <v>45</v>
      </c>
      <c r="C67" s="13" t="s">
        <v>12</v>
      </c>
    </row>
    <row r="68" spans="1:3" ht="16.5" thickBot="1">
      <c r="A68" s="5" t="s">
        <v>13</v>
      </c>
      <c r="B68" s="9" t="s">
        <v>204</v>
      </c>
      <c r="C68" s="163">
        <f>C$16*0.417%</f>
        <v>0</v>
      </c>
    </row>
    <row r="69" spans="1:3" ht="16.5" thickBot="1">
      <c r="A69" s="5" t="s">
        <v>14</v>
      </c>
      <c r="B69" s="9" t="s">
        <v>216</v>
      </c>
      <c r="C69" s="163">
        <f>C$68*(8%)</f>
        <v>0</v>
      </c>
    </row>
    <row r="70" spans="1:3" ht="32.25" thickBot="1">
      <c r="A70" s="5" t="s">
        <v>15</v>
      </c>
      <c r="B70" s="9" t="s">
        <v>217</v>
      </c>
      <c r="C70" s="163">
        <f>4%*C68</f>
        <v>0</v>
      </c>
    </row>
    <row r="71" spans="1:3" ht="16.5" thickBot="1">
      <c r="A71" s="5" t="s">
        <v>17</v>
      </c>
      <c r="B71" s="9" t="s">
        <v>74</v>
      </c>
      <c r="C71" s="163">
        <f>C$16*1.94%</f>
        <v>0</v>
      </c>
    </row>
    <row r="72" spans="1:3" ht="16.5" customHeight="1" thickBot="1">
      <c r="A72" s="5" t="s">
        <v>18</v>
      </c>
      <c r="B72" s="9" t="s">
        <v>221</v>
      </c>
      <c r="C72" s="163">
        <f>C$71*(35.8%)</f>
        <v>0</v>
      </c>
    </row>
    <row r="73" spans="1:3" ht="32.25" thickBot="1">
      <c r="A73" s="5" t="s">
        <v>20</v>
      </c>
      <c r="B73" s="9" t="s">
        <v>218</v>
      </c>
      <c r="C73" s="163">
        <f>4%*C71</f>
        <v>0</v>
      </c>
    </row>
    <row r="74" spans="1:3" ht="16.5" thickBot="1">
      <c r="A74" s="171" t="s">
        <v>1</v>
      </c>
      <c r="B74" s="172"/>
      <c r="C74" s="163">
        <f>SUM(C68:C73)</f>
        <v>0</v>
      </c>
    </row>
    <row r="77" spans="1:3">
      <c r="A77" s="173" t="s">
        <v>46</v>
      </c>
      <c r="B77" s="173"/>
      <c r="C77" s="173"/>
    </row>
    <row r="80" spans="1:3">
      <c r="A80" s="174" t="s">
        <v>47</v>
      </c>
      <c r="B80" s="174"/>
      <c r="C80" s="174"/>
    </row>
    <row r="81" spans="1:3" ht="16.5" thickBot="1">
      <c r="A81" s="2"/>
    </row>
    <row r="82" spans="1:3" ht="16.5" thickBot="1">
      <c r="A82" s="3" t="s">
        <v>48</v>
      </c>
      <c r="B82" s="13" t="s">
        <v>49</v>
      </c>
      <c r="C82" s="13" t="s">
        <v>12</v>
      </c>
    </row>
    <row r="83" spans="1:3" ht="16.5" thickBot="1">
      <c r="A83" s="5" t="s">
        <v>13</v>
      </c>
      <c r="B83" s="6" t="s">
        <v>209</v>
      </c>
      <c r="C83" s="163">
        <f>C$16*8.93%</f>
        <v>0</v>
      </c>
    </row>
    <row r="84" spans="1:3" ht="16.5" thickBot="1">
      <c r="A84" s="5" t="s">
        <v>14</v>
      </c>
      <c r="B84" s="6" t="s">
        <v>210</v>
      </c>
      <c r="C84" s="163">
        <f>C$16*0.82%</f>
        <v>0</v>
      </c>
    </row>
    <row r="85" spans="1:3" ht="32.25" thickBot="1">
      <c r="A85" s="5" t="s">
        <v>15</v>
      </c>
      <c r="B85" s="6" t="s">
        <v>211</v>
      </c>
      <c r="C85" s="163">
        <f>C16*0.17%</f>
        <v>0</v>
      </c>
    </row>
    <row r="86" spans="1:3" ht="16.5" thickBot="1">
      <c r="A86" s="5" t="s">
        <v>17</v>
      </c>
      <c r="B86" s="6" t="s">
        <v>214</v>
      </c>
      <c r="C86" s="163">
        <f>C$16*0.03%</f>
        <v>0</v>
      </c>
    </row>
    <row r="87" spans="1:3" ht="16.5" thickBot="1">
      <c r="A87" s="5" t="s">
        <v>18</v>
      </c>
      <c r="B87" s="6" t="s">
        <v>50</v>
      </c>
      <c r="C87" s="163"/>
    </row>
    <row r="88" spans="1:3" ht="16.5" thickBot="1">
      <c r="A88" s="5" t="s">
        <v>20</v>
      </c>
      <c r="B88" s="6" t="s">
        <v>22</v>
      </c>
      <c r="C88" s="163"/>
    </row>
    <row r="89" spans="1:3" ht="16.5" thickBot="1">
      <c r="A89" s="171" t="s">
        <v>36</v>
      </c>
      <c r="B89" s="172"/>
      <c r="C89" s="163">
        <f>SUM(C83:C88)</f>
        <v>0</v>
      </c>
    </row>
    <row r="92" spans="1:3">
      <c r="A92" s="174" t="s">
        <v>51</v>
      </c>
      <c r="B92" s="174"/>
      <c r="C92" s="174"/>
    </row>
    <row r="93" spans="1:3" ht="16.5" thickBot="1">
      <c r="A93" s="2"/>
    </row>
    <row r="94" spans="1:3" ht="16.5" thickBot="1">
      <c r="A94" s="3" t="s">
        <v>52</v>
      </c>
      <c r="B94" s="13" t="s">
        <v>53</v>
      </c>
      <c r="C94" s="13" t="s">
        <v>12</v>
      </c>
    </row>
    <row r="95" spans="1:3" ht="16.5" thickBot="1">
      <c r="A95" s="5" t="s">
        <v>13</v>
      </c>
      <c r="B95" s="6" t="s">
        <v>69</v>
      </c>
      <c r="C95" s="7"/>
    </row>
    <row r="96" spans="1:3" ht="16.5" thickBot="1">
      <c r="A96" s="171" t="s">
        <v>1</v>
      </c>
      <c r="B96" s="172"/>
      <c r="C96" s="7"/>
    </row>
    <row r="99" spans="1:3">
      <c r="A99" s="174" t="s">
        <v>54</v>
      </c>
      <c r="B99" s="174"/>
      <c r="C99" s="174"/>
    </row>
    <row r="100" spans="1:3" ht="16.5" thickBot="1">
      <c r="A100" s="2"/>
    </row>
    <row r="101" spans="1:3" ht="16.5" thickBot="1">
      <c r="A101" s="3">
        <v>4</v>
      </c>
      <c r="B101" s="13" t="s">
        <v>55</v>
      </c>
      <c r="C101" s="13" t="s">
        <v>12</v>
      </c>
    </row>
    <row r="102" spans="1:3" ht="16.5" thickBot="1">
      <c r="A102" s="5" t="s">
        <v>48</v>
      </c>
      <c r="B102" s="6" t="s">
        <v>49</v>
      </c>
      <c r="C102" s="18">
        <f>C89</f>
        <v>0</v>
      </c>
    </row>
    <row r="103" spans="1:3" ht="16.5" thickBot="1">
      <c r="A103" s="5" t="s">
        <v>52</v>
      </c>
      <c r="B103" s="6" t="s">
        <v>53</v>
      </c>
      <c r="C103" s="7"/>
    </row>
    <row r="104" spans="1:3" ht="16.5" thickBot="1">
      <c r="A104" s="171" t="s">
        <v>1</v>
      </c>
      <c r="B104" s="172"/>
      <c r="C104" s="166">
        <f>SUM(C102:C103)</f>
        <v>0</v>
      </c>
    </row>
    <row r="107" spans="1:3">
      <c r="A107" s="173" t="s">
        <v>56</v>
      </c>
      <c r="B107" s="173"/>
      <c r="C107" s="173"/>
    </row>
    <row r="108" spans="1:3" ht="16.5" thickBot="1"/>
    <row r="109" spans="1:3" ht="16.5" thickBot="1">
      <c r="A109" s="3">
        <v>5</v>
      </c>
      <c r="B109" s="10" t="s">
        <v>5</v>
      </c>
      <c r="C109" s="13" t="s">
        <v>12</v>
      </c>
    </row>
    <row r="110" spans="1:3" ht="16.5" thickBot="1">
      <c r="A110" s="5" t="s">
        <v>13</v>
      </c>
      <c r="B110" s="6" t="s">
        <v>57</v>
      </c>
      <c r="C110" s="14">
        <v>0</v>
      </c>
    </row>
    <row r="111" spans="1:3" ht="16.5" thickBot="1">
      <c r="A111" s="5" t="s">
        <v>14</v>
      </c>
      <c r="B111" s="6" t="s">
        <v>58</v>
      </c>
      <c r="C111" s="14">
        <v>0</v>
      </c>
    </row>
    <row r="112" spans="1:3" ht="16.5" thickBot="1">
      <c r="A112" s="5" t="s">
        <v>15</v>
      </c>
      <c r="B112" s="6" t="s">
        <v>59</v>
      </c>
      <c r="C112" s="14">
        <v>0</v>
      </c>
    </row>
    <row r="113" spans="1:4" ht="16.5" thickBot="1">
      <c r="A113" s="5" t="s">
        <v>17</v>
      </c>
      <c r="B113" s="6" t="s">
        <v>22</v>
      </c>
      <c r="C113" s="14"/>
    </row>
    <row r="114" spans="1:4" ht="16.5" thickBot="1">
      <c r="A114" s="171" t="s">
        <v>36</v>
      </c>
      <c r="B114" s="172"/>
      <c r="C114" s="14">
        <f>SUM(C110:C111)</f>
        <v>0</v>
      </c>
    </row>
    <row r="116" spans="1:4">
      <c r="A116" s="173" t="s">
        <v>73</v>
      </c>
      <c r="B116" s="173"/>
      <c r="C116" s="17">
        <f>SUM(C16,C62,C74,C89,C114)</f>
        <v>0</v>
      </c>
    </row>
    <row r="118" spans="1:4">
      <c r="A118" s="173" t="s">
        <v>60</v>
      </c>
      <c r="B118" s="173"/>
      <c r="C118" s="173"/>
    </row>
    <row r="119" spans="1:4" ht="16.5" thickBot="1"/>
    <row r="120" spans="1:4" ht="16.5" thickBot="1">
      <c r="A120" s="3">
        <v>6</v>
      </c>
      <c r="B120" s="10" t="s">
        <v>6</v>
      </c>
      <c r="C120" s="13" t="s">
        <v>30</v>
      </c>
      <c r="D120" s="13" t="s">
        <v>12</v>
      </c>
    </row>
    <row r="121" spans="1:4" ht="16.5" thickBot="1">
      <c r="A121" s="5" t="s">
        <v>13</v>
      </c>
      <c r="B121" s="6" t="s">
        <v>226</v>
      </c>
      <c r="C121" s="15"/>
      <c r="D121" s="14">
        <f>C$116*C121</f>
        <v>0</v>
      </c>
    </row>
    <row r="122" spans="1:4" ht="16.5" thickBot="1">
      <c r="A122" s="5" t="s">
        <v>14</v>
      </c>
      <c r="B122" s="6" t="s">
        <v>227</v>
      </c>
      <c r="C122" s="15"/>
      <c r="D122" s="14">
        <f>(C116+D121)*0.06</f>
        <v>0</v>
      </c>
    </row>
    <row r="123" spans="1:4" ht="16.5" thickBot="1">
      <c r="A123" s="5" t="s">
        <v>15</v>
      </c>
      <c r="B123" s="6" t="s">
        <v>8</v>
      </c>
      <c r="C123" s="7"/>
      <c r="D123" s="7"/>
    </row>
    <row r="124" spans="1:4" ht="16.5" thickBot="1">
      <c r="A124" s="5" t="s">
        <v>232</v>
      </c>
      <c r="B124" s="6" t="s">
        <v>70</v>
      </c>
      <c r="C124" s="8">
        <v>0.05</v>
      </c>
      <c r="D124" s="14">
        <f>((C$116+D$121+D$122)/(1-0.0865))*C124</f>
        <v>0</v>
      </c>
    </row>
    <row r="125" spans="1:4" ht="16.5" thickBot="1">
      <c r="A125" s="5" t="s">
        <v>233</v>
      </c>
      <c r="B125" s="6" t="s">
        <v>71</v>
      </c>
      <c r="C125" s="8">
        <v>0.03</v>
      </c>
      <c r="D125" s="14">
        <f>((C$116+D$121+D$122)/(1-0.0865))*C125</f>
        <v>0</v>
      </c>
    </row>
    <row r="126" spans="1:4" ht="16.5" thickBot="1">
      <c r="A126" s="5" t="s">
        <v>234</v>
      </c>
      <c r="B126" s="6" t="s">
        <v>72</v>
      </c>
      <c r="C126" s="8">
        <v>6.4999999999999997E-3</v>
      </c>
      <c r="D126" s="14">
        <f>((C$116+D$121+D$122)/(1-0.0865))*C126</f>
        <v>0</v>
      </c>
    </row>
    <row r="127" spans="1:4" ht="16.5" thickBot="1">
      <c r="A127" s="171" t="s">
        <v>36</v>
      </c>
      <c r="B127" s="172"/>
      <c r="C127" s="7"/>
      <c r="D127" s="14">
        <f>SUM(D121:D126)</f>
        <v>0</v>
      </c>
    </row>
    <row r="128" spans="1:4" s="153" customFormat="1">
      <c r="A128" s="153" t="s">
        <v>228</v>
      </c>
    </row>
    <row r="129" spans="1:3" s="153" customFormat="1">
      <c r="A129" s="153" t="s">
        <v>229</v>
      </c>
    </row>
    <row r="131" spans="1:3">
      <c r="A131" s="173" t="s">
        <v>61</v>
      </c>
      <c r="B131" s="173"/>
      <c r="C131" s="173"/>
    </row>
    <row r="132" spans="1:3" ht="16.5" thickBot="1"/>
    <row r="133" spans="1:3" ht="16.5" thickBot="1">
      <c r="A133" s="3"/>
      <c r="B133" s="13" t="s">
        <v>62</v>
      </c>
      <c r="C133" s="13" t="s">
        <v>12</v>
      </c>
    </row>
    <row r="134" spans="1:3" ht="16.5" thickBot="1">
      <c r="A134" s="12" t="s">
        <v>13</v>
      </c>
      <c r="B134" s="6" t="s">
        <v>10</v>
      </c>
      <c r="C134" s="16">
        <f>SUM(C16)</f>
        <v>0</v>
      </c>
    </row>
    <row r="135" spans="1:3" ht="16.5" thickBot="1">
      <c r="A135" s="12" t="s">
        <v>14</v>
      </c>
      <c r="B135" s="6" t="s">
        <v>23</v>
      </c>
      <c r="C135" s="16">
        <f>SUM(C26,D40,C53)</f>
        <v>0</v>
      </c>
    </row>
    <row r="136" spans="1:3" ht="16.5" thickBot="1">
      <c r="A136" s="12" t="s">
        <v>15</v>
      </c>
      <c r="B136" s="6" t="s">
        <v>44</v>
      </c>
      <c r="C136" s="16">
        <f>SUM(C74)</f>
        <v>0</v>
      </c>
    </row>
    <row r="137" spans="1:3" ht="16.5" thickBot="1">
      <c r="A137" s="12" t="s">
        <v>17</v>
      </c>
      <c r="B137" s="6" t="s">
        <v>46</v>
      </c>
      <c r="C137" s="16">
        <f>SUM(C89)</f>
        <v>0</v>
      </c>
    </row>
    <row r="138" spans="1:3" ht="16.5" thickBot="1">
      <c r="A138" s="12" t="s">
        <v>18</v>
      </c>
      <c r="B138" s="6" t="s">
        <v>56</v>
      </c>
      <c r="C138" s="16">
        <f>SUM(C114)</f>
        <v>0</v>
      </c>
    </row>
    <row r="139" spans="1:3" ht="16.5" thickBot="1">
      <c r="A139" s="171" t="s">
        <v>63</v>
      </c>
      <c r="B139" s="172"/>
      <c r="C139" s="6"/>
    </row>
    <row r="140" spans="1:3" ht="16.5" thickBot="1">
      <c r="A140" s="12" t="s">
        <v>20</v>
      </c>
      <c r="B140" s="6" t="s">
        <v>64</v>
      </c>
      <c r="C140" s="16">
        <f>D127</f>
        <v>0</v>
      </c>
    </row>
    <row r="141" spans="1:3" ht="16.5" thickBot="1">
      <c r="A141" s="171" t="s">
        <v>65</v>
      </c>
      <c r="B141" s="172"/>
      <c r="C141" s="156">
        <f>SUM(C134:C140)</f>
        <v>0</v>
      </c>
    </row>
    <row r="143" spans="1:3">
      <c r="C143" s="157">
        <f>C141*12</f>
        <v>0</v>
      </c>
    </row>
  </sheetData>
  <mergeCells count="31">
    <mergeCell ref="A141:B141"/>
    <mergeCell ref="A114:B114"/>
    <mergeCell ref="A116:B116"/>
    <mergeCell ref="A118:C118"/>
    <mergeCell ref="A127:B127"/>
    <mergeCell ref="A139:B139"/>
    <mergeCell ref="A131:C131"/>
    <mergeCell ref="A26:B26"/>
    <mergeCell ref="A40:B40"/>
    <mergeCell ref="A46:C46"/>
    <mergeCell ref="A29:D29"/>
    <mergeCell ref="A53:B53"/>
    <mergeCell ref="A107:C107"/>
    <mergeCell ref="A56:C56"/>
    <mergeCell ref="A62:B62"/>
    <mergeCell ref="A65:C65"/>
    <mergeCell ref="A74:B74"/>
    <mergeCell ref="A77:C77"/>
    <mergeCell ref="A89:B89"/>
    <mergeCell ref="A80:C80"/>
    <mergeCell ref="A92:C92"/>
    <mergeCell ref="A96:B96"/>
    <mergeCell ref="A99:C99"/>
    <mergeCell ref="A104:B104"/>
    <mergeCell ref="A19:C19"/>
    <mergeCell ref="A21:C21"/>
    <mergeCell ref="A1:D1"/>
    <mergeCell ref="A2:D2"/>
    <mergeCell ref="A3:D3"/>
    <mergeCell ref="A6:C6"/>
    <mergeCell ref="A16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EZ143"/>
  <sheetViews>
    <sheetView showGridLines="0" tabSelected="1" zoomScaleNormal="100" workbookViewId="0">
      <selection activeCell="B12" sqref="B12"/>
    </sheetView>
  </sheetViews>
  <sheetFormatPr defaultRowHeight="15.75"/>
  <cols>
    <col min="1" max="1" width="9.140625" style="11"/>
    <col min="2" max="2" width="72.140625" style="11" customWidth="1"/>
    <col min="3" max="3" width="18" style="11" customWidth="1"/>
    <col min="4" max="4" width="14.5703125" style="11" customWidth="1"/>
    <col min="5" max="5" width="14.28515625" style="11" customWidth="1"/>
    <col min="6" max="6" width="13.85546875" style="11" customWidth="1"/>
    <col min="7" max="7" width="15.140625" style="11" customWidth="1"/>
    <col min="8" max="16384" width="9.140625" style="11"/>
  </cols>
  <sheetData>
    <row r="1" spans="1:4" ht="23.25">
      <c r="A1" s="170" t="s">
        <v>66</v>
      </c>
      <c r="B1" s="170"/>
      <c r="C1" s="170"/>
      <c r="D1" s="170"/>
    </row>
    <row r="2" spans="1:4" ht="23.25">
      <c r="A2" s="170" t="s">
        <v>67</v>
      </c>
      <c r="B2" s="170"/>
      <c r="C2" s="170"/>
      <c r="D2" s="170"/>
    </row>
    <row r="3" spans="1:4">
      <c r="A3" s="176" t="s">
        <v>68</v>
      </c>
      <c r="B3" s="176"/>
      <c r="C3" s="176"/>
      <c r="D3" s="176"/>
    </row>
    <row r="6" spans="1:4">
      <c r="A6" s="175" t="s">
        <v>10</v>
      </c>
      <c r="B6" s="175"/>
      <c r="C6" s="175"/>
    </row>
    <row r="7" spans="1:4" ht="16.5" thickBot="1"/>
    <row r="8" spans="1:4" ht="16.5" thickBot="1">
      <c r="A8" s="3">
        <v>1</v>
      </c>
      <c r="B8" s="13" t="s">
        <v>11</v>
      </c>
      <c r="C8" s="13" t="s">
        <v>12</v>
      </c>
    </row>
    <row r="9" spans="1:4" ht="16.5" thickBot="1">
      <c r="A9" s="5" t="s">
        <v>13</v>
      </c>
      <c r="B9" s="6" t="s">
        <v>235</v>
      </c>
      <c r="C9" s="14"/>
    </row>
    <row r="10" spans="1:4" ht="16.5" thickBot="1">
      <c r="A10" s="5" t="s">
        <v>14</v>
      </c>
      <c r="B10" s="6" t="s">
        <v>238</v>
      </c>
      <c r="C10" s="14">
        <f>C9*30%</f>
        <v>0</v>
      </c>
    </row>
    <row r="11" spans="1:4" ht="16.5" thickBot="1">
      <c r="A11" s="5" t="s">
        <v>15</v>
      </c>
      <c r="B11" s="6" t="s">
        <v>16</v>
      </c>
      <c r="C11" s="14"/>
    </row>
    <row r="12" spans="1:4" ht="16.5" thickBot="1">
      <c r="A12" s="5" t="s">
        <v>17</v>
      </c>
      <c r="B12" s="6" t="s">
        <v>0</v>
      </c>
      <c r="C12" s="14"/>
    </row>
    <row r="13" spans="1:4" ht="16.5" thickBot="1">
      <c r="A13" s="5" t="s">
        <v>18</v>
      </c>
      <c r="B13" s="6" t="s">
        <v>19</v>
      </c>
      <c r="C13" s="14"/>
    </row>
    <row r="14" spans="1:4" ht="16.5" thickBot="1">
      <c r="A14" s="5"/>
      <c r="B14" s="6"/>
      <c r="C14" s="14"/>
    </row>
    <row r="15" spans="1:4" ht="16.5" thickBot="1">
      <c r="A15" s="5" t="s">
        <v>21</v>
      </c>
      <c r="B15" s="6" t="s">
        <v>22</v>
      </c>
      <c r="C15" s="14"/>
    </row>
    <row r="16" spans="1:4" ht="16.5" thickBot="1">
      <c r="A16" s="171" t="s">
        <v>1</v>
      </c>
      <c r="B16" s="172"/>
      <c r="C16" s="163">
        <f>SUM(C9,C10)</f>
        <v>0</v>
      </c>
    </row>
    <row r="17" spans="1:4">
      <c r="A17" s="11" t="s">
        <v>240</v>
      </c>
    </row>
    <row r="18" spans="1:4">
      <c r="A18" s="11" t="s">
        <v>242</v>
      </c>
    </row>
    <row r="19" spans="1:4">
      <c r="A19" s="173" t="s">
        <v>23</v>
      </c>
      <c r="B19" s="173"/>
      <c r="C19" s="173"/>
    </row>
    <row r="20" spans="1:4">
      <c r="A20" s="2"/>
    </row>
    <row r="21" spans="1:4">
      <c r="A21" s="174" t="s">
        <v>24</v>
      </c>
      <c r="B21" s="174"/>
      <c r="C21" s="174"/>
    </row>
    <row r="22" spans="1:4" ht="16.5" thickBot="1"/>
    <row r="23" spans="1:4" ht="16.5" thickBot="1">
      <c r="A23" s="3" t="s">
        <v>25</v>
      </c>
      <c r="B23" s="13" t="s">
        <v>26</v>
      </c>
      <c r="C23" s="13" t="s">
        <v>12</v>
      </c>
    </row>
    <row r="24" spans="1:4" ht="16.5" thickBot="1">
      <c r="A24" s="5" t="s">
        <v>13</v>
      </c>
      <c r="B24" s="6" t="s">
        <v>75</v>
      </c>
      <c r="C24" s="14">
        <f>C$16*8.33%</f>
        <v>0</v>
      </c>
    </row>
    <row r="25" spans="1:4" ht="16.5" thickBot="1">
      <c r="A25" s="5" t="s">
        <v>14</v>
      </c>
      <c r="B25" s="6" t="s">
        <v>76</v>
      </c>
      <c r="C25" s="14">
        <f>C$16*12.1%</f>
        <v>0</v>
      </c>
    </row>
    <row r="26" spans="1:4" ht="16.5" thickBot="1">
      <c r="A26" s="171" t="s">
        <v>1</v>
      </c>
      <c r="B26" s="172"/>
      <c r="C26" s="163">
        <f>SUM(C24:C25)</f>
        <v>0</v>
      </c>
    </row>
    <row r="29" spans="1:4" ht="32.25" customHeight="1">
      <c r="A29" s="177" t="s">
        <v>27</v>
      </c>
      <c r="B29" s="177"/>
      <c r="C29" s="177"/>
      <c r="D29" s="177"/>
    </row>
    <row r="30" spans="1:4" ht="16.5" thickBot="1"/>
    <row r="31" spans="1:4" ht="16.5" thickBot="1">
      <c r="A31" s="3" t="s">
        <v>28</v>
      </c>
      <c r="B31" s="13" t="s">
        <v>29</v>
      </c>
      <c r="C31" s="13" t="s">
        <v>30</v>
      </c>
      <c r="D31" s="13" t="s">
        <v>12</v>
      </c>
    </row>
    <row r="32" spans="1:4" ht="16.5" thickBot="1">
      <c r="A32" s="5" t="s">
        <v>13</v>
      </c>
      <c r="B32" s="6" t="s">
        <v>31</v>
      </c>
      <c r="C32" s="8">
        <v>0.2</v>
      </c>
      <c r="D32" s="14">
        <f>20%*(C$16+C$26)</f>
        <v>0</v>
      </c>
    </row>
    <row r="33" spans="1:1020 1025:2044 2049:3068 3073:4092 4097:5116 5121:6140 6145:7164 7169:8188 8193:9212 9217:10236 10241:11260 11265:12284 12289:13308 13313:14332 14337:15356 15361:16380" ht="16.5" thickBot="1">
      <c r="A33" s="5" t="s">
        <v>14</v>
      </c>
      <c r="B33" s="6" t="s">
        <v>32</v>
      </c>
      <c r="C33" s="8">
        <v>2.5000000000000001E-2</v>
      </c>
      <c r="D33" s="14">
        <f>2.5%*(C$16+C$26)</f>
        <v>0</v>
      </c>
    </row>
    <row r="34" spans="1:1020 1025:2044 2049:3068 3073:4092 4097:5116 5121:6140 6145:7164 7169:8188 8193:9212 9217:10236 10241:11260 11265:12284 12289:13308 13313:14332 14337:15356 15361:16380" ht="16.5" thickBot="1">
      <c r="A34" s="5" t="s">
        <v>15</v>
      </c>
      <c r="B34" s="6" t="s">
        <v>230</v>
      </c>
      <c r="C34" s="15">
        <v>0.02</v>
      </c>
      <c r="D34" s="14">
        <f>2%*(C$16+C$26)</f>
        <v>0</v>
      </c>
    </row>
    <row r="35" spans="1:1020 1025:2044 2049:3068 3073:4092 4097:5116 5121:6140 6145:7164 7169:8188 8193:9212 9217:10236 10241:11260 11265:12284 12289:13308 13313:14332 14337:15356 15361:16380" ht="16.5" thickBot="1">
      <c r="A35" s="5" t="s">
        <v>17</v>
      </c>
      <c r="B35" s="6" t="s">
        <v>33</v>
      </c>
      <c r="C35" s="8">
        <v>1.4999999999999999E-2</v>
      </c>
      <c r="D35" s="14">
        <f>1.5%*(C$16+C$26)</f>
        <v>0</v>
      </c>
    </row>
    <row r="36" spans="1:1020 1025:2044 2049:3068 3073:4092 4097:5116 5121:6140 6145:7164 7169:8188 8193:9212 9217:10236 10241:11260 11265:12284 12289:13308 13313:14332 14337:15356 15361:16380" ht="16.5" thickBot="1">
      <c r="A36" s="5" t="s">
        <v>18</v>
      </c>
      <c r="B36" s="6" t="s">
        <v>34</v>
      </c>
      <c r="C36" s="8">
        <v>0.01</v>
      </c>
      <c r="D36" s="14">
        <f>1%*(C$16+C$26)</f>
        <v>0</v>
      </c>
    </row>
    <row r="37" spans="1:1020 1025:2044 2049:3068 3073:4092 4097:5116 5121:6140 6145:7164 7169:8188 8193:9212 9217:10236 10241:11260 11265:12284 12289:13308 13313:14332 14337:15356 15361:16380" ht="16.5" thickBot="1">
      <c r="A37" s="5" t="s">
        <v>20</v>
      </c>
      <c r="B37" s="6" t="s">
        <v>2</v>
      </c>
      <c r="C37" s="8">
        <v>6.0000000000000001E-3</v>
      </c>
      <c r="D37" s="14">
        <f>0.6%*(C$16+C$26)</f>
        <v>0</v>
      </c>
    </row>
    <row r="38" spans="1:1020 1025:2044 2049:3068 3073:4092 4097:5116 5121:6140 6145:7164 7169:8188 8193:9212 9217:10236 10241:11260 11265:12284 12289:13308 13313:14332 14337:15356 15361:16380" ht="16.5" thickBot="1">
      <c r="A38" s="5" t="s">
        <v>21</v>
      </c>
      <c r="B38" s="6" t="s">
        <v>3</v>
      </c>
      <c r="C38" s="8">
        <v>2E-3</v>
      </c>
      <c r="D38" s="14">
        <f>0.2%*(C$16+C$26)</f>
        <v>0</v>
      </c>
    </row>
    <row r="39" spans="1:1020 1025:2044 2049:3068 3073:4092 4097:5116 5121:6140 6145:7164 7169:8188 8193:9212 9217:10236 10241:11260 11265:12284 12289:13308 13313:14332 14337:15356 15361:16380" ht="16.5" thickBot="1">
      <c r="A39" s="5" t="s">
        <v>35</v>
      </c>
      <c r="B39" s="6" t="s">
        <v>4</v>
      </c>
      <c r="C39" s="8">
        <v>0.08</v>
      </c>
      <c r="D39" s="14">
        <f>8%*(C$16+C$26)</f>
        <v>0</v>
      </c>
    </row>
    <row r="40" spans="1:1020 1025:2044 2049:3068 3073:4092 4097:5116 5121:6140 6145:7164 7169:8188 8193:9212 9217:10236 10241:11260 11265:12284 12289:13308 13313:14332 14337:15356 15361:16380" ht="16.5" thickBot="1">
      <c r="A40" s="171" t="s">
        <v>36</v>
      </c>
      <c r="B40" s="172"/>
      <c r="C40" s="8">
        <f>SUM(C32:C39)</f>
        <v>0.35800000000000004</v>
      </c>
      <c r="D40" s="163">
        <f>SUM(D32:D39)</f>
        <v>0</v>
      </c>
    </row>
    <row r="41" spans="1:1020 1025:2044 2049:3068 3073:4092 4097:5116 5121:6140 6145:7164 7169:8188 8193:9212 9217:10236 10241:11260 11265:12284 12289:13308 13313:14332 14337:15356 15361:16380">
      <c r="A41" s="161" t="s">
        <v>196</v>
      </c>
      <c r="B41" s="147"/>
      <c r="C41" s="148"/>
      <c r="D41" s="149"/>
      <c r="I41" s="161"/>
      <c r="J41" s="147"/>
      <c r="K41" s="148"/>
      <c r="L41" s="149"/>
      <c r="Q41" s="161"/>
      <c r="R41" s="147"/>
      <c r="S41" s="148"/>
      <c r="T41" s="149"/>
      <c r="Y41" s="161"/>
      <c r="Z41" s="147"/>
      <c r="AA41" s="148"/>
      <c r="AB41" s="149"/>
      <c r="AG41" s="161" t="s">
        <v>199</v>
      </c>
      <c r="AH41" s="147"/>
      <c r="AI41" s="148"/>
      <c r="AJ41" s="149"/>
      <c r="AO41" s="161" t="s">
        <v>199</v>
      </c>
      <c r="AP41" s="147"/>
      <c r="AQ41" s="148"/>
      <c r="AR41" s="149"/>
      <c r="AW41" s="161" t="s">
        <v>199</v>
      </c>
      <c r="AX41" s="147"/>
      <c r="AY41" s="148"/>
      <c r="AZ41" s="149"/>
      <c r="BE41" s="161" t="s">
        <v>199</v>
      </c>
      <c r="BF41" s="147"/>
      <c r="BG41" s="148"/>
      <c r="BH41" s="149"/>
      <c r="BM41" s="161" t="s">
        <v>199</v>
      </c>
      <c r="BN41" s="147"/>
      <c r="BO41" s="148"/>
      <c r="BP41" s="149"/>
      <c r="BU41" s="161" t="s">
        <v>199</v>
      </c>
      <c r="BV41" s="147"/>
      <c r="BW41" s="148"/>
      <c r="BX41" s="149"/>
      <c r="CC41" s="161" t="s">
        <v>199</v>
      </c>
      <c r="CD41" s="147"/>
      <c r="CE41" s="148"/>
      <c r="CF41" s="149"/>
      <c r="CK41" s="161" t="s">
        <v>199</v>
      </c>
      <c r="CL41" s="147"/>
      <c r="CM41" s="148"/>
      <c r="CN41" s="149"/>
      <c r="CS41" s="161" t="s">
        <v>199</v>
      </c>
      <c r="CT41" s="147"/>
      <c r="CU41" s="148"/>
      <c r="CV41" s="149"/>
      <c r="DA41" s="161" t="s">
        <v>199</v>
      </c>
      <c r="DB41" s="147"/>
      <c r="DC41" s="148"/>
      <c r="DD41" s="149"/>
      <c r="DI41" s="161" t="s">
        <v>199</v>
      </c>
      <c r="DJ41" s="147"/>
      <c r="DK41" s="148"/>
      <c r="DL41" s="149"/>
      <c r="DQ41" s="161" t="s">
        <v>199</v>
      </c>
      <c r="DR41" s="147"/>
      <c r="DS41" s="148"/>
      <c r="DT41" s="149"/>
      <c r="DY41" s="161" t="s">
        <v>199</v>
      </c>
      <c r="DZ41" s="147"/>
      <c r="EA41" s="148"/>
      <c r="EB41" s="149"/>
      <c r="EG41" s="161" t="s">
        <v>199</v>
      </c>
      <c r="EH41" s="147"/>
      <c r="EI41" s="148"/>
      <c r="EJ41" s="149"/>
      <c r="EO41" s="161" t="s">
        <v>199</v>
      </c>
      <c r="EP41" s="147"/>
      <c r="EQ41" s="148"/>
      <c r="ER41" s="149"/>
      <c r="EW41" s="161" t="s">
        <v>199</v>
      </c>
      <c r="EX41" s="147"/>
      <c r="EY41" s="148"/>
      <c r="EZ41" s="149"/>
      <c r="FE41" s="161" t="s">
        <v>199</v>
      </c>
      <c r="FF41" s="147"/>
      <c r="FG41" s="148"/>
      <c r="FH41" s="149"/>
      <c r="FM41" s="161" t="s">
        <v>199</v>
      </c>
      <c r="FN41" s="147"/>
      <c r="FO41" s="148"/>
      <c r="FP41" s="149"/>
      <c r="FU41" s="161" t="s">
        <v>199</v>
      </c>
      <c r="FV41" s="147"/>
      <c r="FW41" s="148"/>
      <c r="FX41" s="149"/>
      <c r="GC41" s="161" t="s">
        <v>199</v>
      </c>
      <c r="GD41" s="147"/>
      <c r="GE41" s="148"/>
      <c r="GF41" s="149"/>
      <c r="GK41" s="161" t="s">
        <v>199</v>
      </c>
      <c r="GL41" s="147"/>
      <c r="GM41" s="148"/>
      <c r="GN41" s="149"/>
      <c r="GS41" s="161" t="s">
        <v>199</v>
      </c>
      <c r="GT41" s="147"/>
      <c r="GU41" s="148"/>
      <c r="GV41" s="149"/>
      <c r="HA41" s="161" t="s">
        <v>199</v>
      </c>
      <c r="HB41" s="147"/>
      <c r="HC41" s="148"/>
      <c r="HD41" s="149"/>
      <c r="HI41" s="161" t="s">
        <v>199</v>
      </c>
      <c r="HJ41" s="147"/>
      <c r="HK41" s="148"/>
      <c r="HL41" s="149"/>
      <c r="HQ41" s="161" t="s">
        <v>199</v>
      </c>
      <c r="HR41" s="147"/>
      <c r="HS41" s="148"/>
      <c r="HT41" s="149"/>
      <c r="HY41" s="161" t="s">
        <v>199</v>
      </c>
      <c r="HZ41" s="147"/>
      <c r="IA41" s="148"/>
      <c r="IB41" s="149"/>
      <c r="IG41" s="161" t="s">
        <v>199</v>
      </c>
      <c r="IH41" s="147"/>
      <c r="II41" s="148"/>
      <c r="IJ41" s="149"/>
      <c r="IO41" s="161" t="s">
        <v>199</v>
      </c>
      <c r="IP41" s="147"/>
      <c r="IQ41" s="148"/>
      <c r="IR41" s="149"/>
      <c r="IW41" s="161" t="s">
        <v>199</v>
      </c>
      <c r="IX41" s="147"/>
      <c r="IY41" s="148"/>
      <c r="IZ41" s="149"/>
      <c r="JE41" s="161" t="s">
        <v>199</v>
      </c>
      <c r="JF41" s="147"/>
      <c r="JG41" s="148"/>
      <c r="JH41" s="149"/>
      <c r="JM41" s="161" t="s">
        <v>199</v>
      </c>
      <c r="JN41" s="147"/>
      <c r="JO41" s="148"/>
      <c r="JP41" s="149"/>
      <c r="JU41" s="161" t="s">
        <v>199</v>
      </c>
      <c r="JV41" s="147"/>
      <c r="JW41" s="148"/>
      <c r="JX41" s="149"/>
      <c r="KC41" s="161" t="s">
        <v>199</v>
      </c>
      <c r="KD41" s="147"/>
      <c r="KE41" s="148"/>
      <c r="KF41" s="149"/>
      <c r="KK41" s="161" t="s">
        <v>199</v>
      </c>
      <c r="KL41" s="147"/>
      <c r="KM41" s="148"/>
      <c r="KN41" s="149"/>
      <c r="KS41" s="161" t="s">
        <v>199</v>
      </c>
      <c r="KT41" s="147"/>
      <c r="KU41" s="148"/>
      <c r="KV41" s="149"/>
      <c r="LA41" s="161" t="s">
        <v>199</v>
      </c>
      <c r="LB41" s="147"/>
      <c r="LC41" s="148"/>
      <c r="LD41" s="149"/>
      <c r="LI41" s="161" t="s">
        <v>199</v>
      </c>
      <c r="LJ41" s="147"/>
      <c r="LK41" s="148"/>
      <c r="LL41" s="149"/>
      <c r="LQ41" s="161" t="s">
        <v>199</v>
      </c>
      <c r="LR41" s="147"/>
      <c r="LS41" s="148"/>
      <c r="LT41" s="149"/>
      <c r="LY41" s="161" t="s">
        <v>199</v>
      </c>
      <c r="LZ41" s="147"/>
      <c r="MA41" s="148"/>
      <c r="MB41" s="149"/>
      <c r="MG41" s="161" t="s">
        <v>199</v>
      </c>
      <c r="MH41" s="147"/>
      <c r="MI41" s="148"/>
      <c r="MJ41" s="149"/>
      <c r="MO41" s="161" t="s">
        <v>199</v>
      </c>
      <c r="MP41" s="147"/>
      <c r="MQ41" s="148"/>
      <c r="MR41" s="149"/>
      <c r="MW41" s="161" t="s">
        <v>199</v>
      </c>
      <c r="MX41" s="147"/>
      <c r="MY41" s="148"/>
      <c r="MZ41" s="149"/>
      <c r="NE41" s="161" t="s">
        <v>199</v>
      </c>
      <c r="NF41" s="147"/>
      <c r="NG41" s="148"/>
      <c r="NH41" s="149"/>
      <c r="NM41" s="161" t="s">
        <v>199</v>
      </c>
      <c r="NN41" s="147"/>
      <c r="NO41" s="148"/>
      <c r="NP41" s="149"/>
      <c r="NU41" s="161" t="s">
        <v>199</v>
      </c>
      <c r="NV41" s="147"/>
      <c r="NW41" s="148"/>
      <c r="NX41" s="149"/>
      <c r="OC41" s="161" t="s">
        <v>199</v>
      </c>
      <c r="OD41" s="147"/>
      <c r="OE41" s="148"/>
      <c r="OF41" s="149"/>
      <c r="OK41" s="161" t="s">
        <v>199</v>
      </c>
      <c r="OL41" s="147"/>
      <c r="OM41" s="148"/>
      <c r="ON41" s="149"/>
      <c r="OS41" s="161" t="s">
        <v>199</v>
      </c>
      <c r="OT41" s="147"/>
      <c r="OU41" s="148"/>
      <c r="OV41" s="149"/>
      <c r="PA41" s="161" t="s">
        <v>199</v>
      </c>
      <c r="PB41" s="147"/>
      <c r="PC41" s="148"/>
      <c r="PD41" s="149"/>
      <c r="PI41" s="161" t="s">
        <v>199</v>
      </c>
      <c r="PJ41" s="147"/>
      <c r="PK41" s="148"/>
      <c r="PL41" s="149"/>
      <c r="PQ41" s="161" t="s">
        <v>199</v>
      </c>
      <c r="PR41" s="147"/>
      <c r="PS41" s="148"/>
      <c r="PT41" s="149"/>
      <c r="PY41" s="161" t="s">
        <v>199</v>
      </c>
      <c r="PZ41" s="147"/>
      <c r="QA41" s="148"/>
      <c r="QB41" s="149"/>
      <c r="QG41" s="161" t="s">
        <v>199</v>
      </c>
      <c r="QH41" s="147"/>
      <c r="QI41" s="148"/>
      <c r="QJ41" s="149"/>
      <c r="QO41" s="161" t="s">
        <v>199</v>
      </c>
      <c r="QP41" s="147"/>
      <c r="QQ41" s="148"/>
      <c r="QR41" s="149"/>
      <c r="QW41" s="161" t="s">
        <v>199</v>
      </c>
      <c r="QX41" s="147"/>
      <c r="QY41" s="148"/>
      <c r="QZ41" s="149"/>
      <c r="RE41" s="161" t="s">
        <v>199</v>
      </c>
      <c r="RF41" s="147"/>
      <c r="RG41" s="148"/>
      <c r="RH41" s="149"/>
      <c r="RM41" s="161" t="s">
        <v>199</v>
      </c>
      <c r="RN41" s="147"/>
      <c r="RO41" s="148"/>
      <c r="RP41" s="149"/>
      <c r="RU41" s="161" t="s">
        <v>199</v>
      </c>
      <c r="RV41" s="147"/>
      <c r="RW41" s="148"/>
      <c r="RX41" s="149"/>
      <c r="SC41" s="161" t="s">
        <v>199</v>
      </c>
      <c r="SD41" s="147"/>
      <c r="SE41" s="148"/>
      <c r="SF41" s="149"/>
      <c r="SK41" s="161" t="s">
        <v>199</v>
      </c>
      <c r="SL41" s="147"/>
      <c r="SM41" s="148"/>
      <c r="SN41" s="149"/>
      <c r="SS41" s="161" t="s">
        <v>199</v>
      </c>
      <c r="ST41" s="147"/>
      <c r="SU41" s="148"/>
      <c r="SV41" s="149"/>
      <c r="TA41" s="161" t="s">
        <v>199</v>
      </c>
      <c r="TB41" s="147"/>
      <c r="TC41" s="148"/>
      <c r="TD41" s="149"/>
      <c r="TI41" s="161" t="s">
        <v>199</v>
      </c>
      <c r="TJ41" s="147"/>
      <c r="TK41" s="148"/>
      <c r="TL41" s="149"/>
      <c r="TQ41" s="161" t="s">
        <v>199</v>
      </c>
      <c r="TR41" s="147"/>
      <c r="TS41" s="148"/>
      <c r="TT41" s="149"/>
      <c r="TY41" s="161" t="s">
        <v>199</v>
      </c>
      <c r="TZ41" s="147"/>
      <c r="UA41" s="148"/>
      <c r="UB41" s="149"/>
      <c r="UG41" s="161" t="s">
        <v>199</v>
      </c>
      <c r="UH41" s="147"/>
      <c r="UI41" s="148"/>
      <c r="UJ41" s="149"/>
      <c r="UO41" s="161" t="s">
        <v>199</v>
      </c>
      <c r="UP41" s="147"/>
      <c r="UQ41" s="148"/>
      <c r="UR41" s="149"/>
      <c r="UW41" s="161" t="s">
        <v>199</v>
      </c>
      <c r="UX41" s="147"/>
      <c r="UY41" s="148"/>
      <c r="UZ41" s="149"/>
      <c r="VE41" s="161" t="s">
        <v>199</v>
      </c>
      <c r="VF41" s="147"/>
      <c r="VG41" s="148"/>
      <c r="VH41" s="149"/>
      <c r="VM41" s="161" t="s">
        <v>199</v>
      </c>
      <c r="VN41" s="147"/>
      <c r="VO41" s="148"/>
      <c r="VP41" s="149"/>
      <c r="VU41" s="161" t="s">
        <v>199</v>
      </c>
      <c r="VV41" s="147"/>
      <c r="VW41" s="148"/>
      <c r="VX41" s="149"/>
      <c r="WC41" s="161" t="s">
        <v>199</v>
      </c>
      <c r="WD41" s="147"/>
      <c r="WE41" s="148"/>
      <c r="WF41" s="149"/>
      <c r="WK41" s="161" t="s">
        <v>199</v>
      </c>
      <c r="WL41" s="147"/>
      <c r="WM41" s="148"/>
      <c r="WN41" s="149"/>
      <c r="WS41" s="161" t="s">
        <v>199</v>
      </c>
      <c r="WT41" s="147"/>
      <c r="WU41" s="148"/>
      <c r="WV41" s="149"/>
      <c r="XA41" s="161" t="s">
        <v>199</v>
      </c>
      <c r="XB41" s="147"/>
      <c r="XC41" s="148"/>
      <c r="XD41" s="149"/>
      <c r="XI41" s="161" t="s">
        <v>199</v>
      </c>
      <c r="XJ41" s="147"/>
      <c r="XK41" s="148"/>
      <c r="XL41" s="149"/>
      <c r="XQ41" s="161" t="s">
        <v>199</v>
      </c>
      <c r="XR41" s="147"/>
      <c r="XS41" s="148"/>
      <c r="XT41" s="149"/>
      <c r="XY41" s="161" t="s">
        <v>199</v>
      </c>
      <c r="XZ41" s="147"/>
      <c r="YA41" s="148"/>
      <c r="YB41" s="149"/>
      <c r="YG41" s="161" t="s">
        <v>199</v>
      </c>
      <c r="YH41" s="147"/>
      <c r="YI41" s="148"/>
      <c r="YJ41" s="149"/>
      <c r="YO41" s="161" t="s">
        <v>199</v>
      </c>
      <c r="YP41" s="147"/>
      <c r="YQ41" s="148"/>
      <c r="YR41" s="149"/>
      <c r="YW41" s="161" t="s">
        <v>199</v>
      </c>
      <c r="YX41" s="147"/>
      <c r="YY41" s="148"/>
      <c r="YZ41" s="149"/>
      <c r="ZE41" s="161" t="s">
        <v>199</v>
      </c>
      <c r="ZF41" s="147"/>
      <c r="ZG41" s="148"/>
      <c r="ZH41" s="149"/>
      <c r="ZM41" s="161" t="s">
        <v>199</v>
      </c>
      <c r="ZN41" s="147"/>
      <c r="ZO41" s="148"/>
      <c r="ZP41" s="149"/>
      <c r="ZU41" s="161" t="s">
        <v>199</v>
      </c>
      <c r="ZV41" s="147"/>
      <c r="ZW41" s="148"/>
      <c r="ZX41" s="149"/>
      <c r="AAC41" s="161" t="s">
        <v>199</v>
      </c>
      <c r="AAD41" s="147"/>
      <c r="AAE41" s="148"/>
      <c r="AAF41" s="149"/>
      <c r="AAK41" s="161" t="s">
        <v>199</v>
      </c>
      <c r="AAL41" s="147"/>
      <c r="AAM41" s="148"/>
      <c r="AAN41" s="149"/>
      <c r="AAS41" s="161" t="s">
        <v>199</v>
      </c>
      <c r="AAT41" s="147"/>
      <c r="AAU41" s="148"/>
      <c r="AAV41" s="149"/>
      <c r="ABA41" s="161" t="s">
        <v>199</v>
      </c>
      <c r="ABB41" s="147"/>
      <c r="ABC41" s="148"/>
      <c r="ABD41" s="149"/>
      <c r="ABI41" s="161" t="s">
        <v>199</v>
      </c>
      <c r="ABJ41" s="147"/>
      <c r="ABK41" s="148"/>
      <c r="ABL41" s="149"/>
      <c r="ABQ41" s="161" t="s">
        <v>199</v>
      </c>
      <c r="ABR41" s="147"/>
      <c r="ABS41" s="148"/>
      <c r="ABT41" s="149"/>
      <c r="ABY41" s="161" t="s">
        <v>199</v>
      </c>
      <c r="ABZ41" s="147"/>
      <c r="ACA41" s="148"/>
      <c r="ACB41" s="149"/>
      <c r="ACG41" s="161" t="s">
        <v>199</v>
      </c>
      <c r="ACH41" s="147"/>
      <c r="ACI41" s="148"/>
      <c r="ACJ41" s="149"/>
      <c r="ACO41" s="161" t="s">
        <v>199</v>
      </c>
      <c r="ACP41" s="147"/>
      <c r="ACQ41" s="148"/>
      <c r="ACR41" s="149"/>
      <c r="ACW41" s="161" t="s">
        <v>199</v>
      </c>
      <c r="ACX41" s="147"/>
      <c r="ACY41" s="148"/>
      <c r="ACZ41" s="149"/>
      <c r="ADE41" s="161" t="s">
        <v>199</v>
      </c>
      <c r="ADF41" s="147"/>
      <c r="ADG41" s="148"/>
      <c r="ADH41" s="149"/>
      <c r="ADM41" s="161" t="s">
        <v>199</v>
      </c>
      <c r="ADN41" s="147"/>
      <c r="ADO41" s="148"/>
      <c r="ADP41" s="149"/>
      <c r="ADU41" s="161" t="s">
        <v>199</v>
      </c>
      <c r="ADV41" s="147"/>
      <c r="ADW41" s="148"/>
      <c r="ADX41" s="149"/>
      <c r="AEC41" s="161" t="s">
        <v>199</v>
      </c>
      <c r="AED41" s="147"/>
      <c r="AEE41" s="148"/>
      <c r="AEF41" s="149"/>
      <c r="AEK41" s="161" t="s">
        <v>199</v>
      </c>
      <c r="AEL41" s="147"/>
      <c r="AEM41" s="148"/>
      <c r="AEN41" s="149"/>
      <c r="AES41" s="161" t="s">
        <v>199</v>
      </c>
      <c r="AET41" s="147"/>
      <c r="AEU41" s="148"/>
      <c r="AEV41" s="149"/>
      <c r="AFA41" s="161" t="s">
        <v>199</v>
      </c>
      <c r="AFB41" s="147"/>
      <c r="AFC41" s="148"/>
      <c r="AFD41" s="149"/>
      <c r="AFI41" s="161" t="s">
        <v>199</v>
      </c>
      <c r="AFJ41" s="147"/>
      <c r="AFK41" s="148"/>
      <c r="AFL41" s="149"/>
      <c r="AFQ41" s="161" t="s">
        <v>199</v>
      </c>
      <c r="AFR41" s="147"/>
      <c r="AFS41" s="148"/>
      <c r="AFT41" s="149"/>
      <c r="AFY41" s="161" t="s">
        <v>199</v>
      </c>
      <c r="AFZ41" s="147"/>
      <c r="AGA41" s="148"/>
      <c r="AGB41" s="149"/>
      <c r="AGG41" s="161" t="s">
        <v>199</v>
      </c>
      <c r="AGH41" s="147"/>
      <c r="AGI41" s="148"/>
      <c r="AGJ41" s="149"/>
      <c r="AGO41" s="161" t="s">
        <v>199</v>
      </c>
      <c r="AGP41" s="147"/>
      <c r="AGQ41" s="148"/>
      <c r="AGR41" s="149"/>
      <c r="AGW41" s="161" t="s">
        <v>199</v>
      </c>
      <c r="AGX41" s="147"/>
      <c r="AGY41" s="148"/>
      <c r="AGZ41" s="149"/>
      <c r="AHE41" s="161" t="s">
        <v>199</v>
      </c>
      <c r="AHF41" s="147"/>
      <c r="AHG41" s="148"/>
      <c r="AHH41" s="149"/>
      <c r="AHM41" s="161" t="s">
        <v>199</v>
      </c>
      <c r="AHN41" s="147"/>
      <c r="AHO41" s="148"/>
      <c r="AHP41" s="149"/>
      <c r="AHU41" s="161" t="s">
        <v>199</v>
      </c>
      <c r="AHV41" s="147"/>
      <c r="AHW41" s="148"/>
      <c r="AHX41" s="149"/>
      <c r="AIC41" s="161" t="s">
        <v>199</v>
      </c>
      <c r="AID41" s="147"/>
      <c r="AIE41" s="148"/>
      <c r="AIF41" s="149"/>
      <c r="AIK41" s="161" t="s">
        <v>199</v>
      </c>
      <c r="AIL41" s="147"/>
      <c r="AIM41" s="148"/>
      <c r="AIN41" s="149"/>
      <c r="AIS41" s="161" t="s">
        <v>199</v>
      </c>
      <c r="AIT41" s="147"/>
      <c r="AIU41" s="148"/>
      <c r="AIV41" s="149"/>
      <c r="AJA41" s="161" t="s">
        <v>199</v>
      </c>
      <c r="AJB41" s="147"/>
      <c r="AJC41" s="148"/>
      <c r="AJD41" s="149"/>
      <c r="AJI41" s="161" t="s">
        <v>199</v>
      </c>
      <c r="AJJ41" s="147"/>
      <c r="AJK41" s="148"/>
      <c r="AJL41" s="149"/>
      <c r="AJQ41" s="161" t="s">
        <v>199</v>
      </c>
      <c r="AJR41" s="147"/>
      <c r="AJS41" s="148"/>
      <c r="AJT41" s="149"/>
      <c r="AJY41" s="161" t="s">
        <v>199</v>
      </c>
      <c r="AJZ41" s="147"/>
      <c r="AKA41" s="148"/>
      <c r="AKB41" s="149"/>
      <c r="AKG41" s="161" t="s">
        <v>199</v>
      </c>
      <c r="AKH41" s="147"/>
      <c r="AKI41" s="148"/>
      <c r="AKJ41" s="149"/>
      <c r="AKO41" s="161" t="s">
        <v>199</v>
      </c>
      <c r="AKP41" s="147"/>
      <c r="AKQ41" s="148"/>
      <c r="AKR41" s="149"/>
      <c r="AKW41" s="161" t="s">
        <v>199</v>
      </c>
      <c r="AKX41" s="147"/>
      <c r="AKY41" s="148"/>
      <c r="AKZ41" s="149"/>
      <c r="ALE41" s="161" t="s">
        <v>199</v>
      </c>
      <c r="ALF41" s="147"/>
      <c r="ALG41" s="148"/>
      <c r="ALH41" s="149"/>
      <c r="ALM41" s="161" t="s">
        <v>199</v>
      </c>
      <c r="ALN41" s="147"/>
      <c r="ALO41" s="148"/>
      <c r="ALP41" s="149"/>
      <c r="ALU41" s="161" t="s">
        <v>199</v>
      </c>
      <c r="ALV41" s="147"/>
      <c r="ALW41" s="148"/>
      <c r="ALX41" s="149"/>
      <c r="AMC41" s="161" t="s">
        <v>199</v>
      </c>
      <c r="AMD41" s="147"/>
      <c r="AME41" s="148"/>
      <c r="AMF41" s="149"/>
      <c r="AMK41" s="161" t="s">
        <v>199</v>
      </c>
      <c r="AML41" s="147"/>
      <c r="AMM41" s="148"/>
      <c r="AMN41" s="149"/>
      <c r="AMS41" s="161" t="s">
        <v>199</v>
      </c>
      <c r="AMT41" s="147"/>
      <c r="AMU41" s="148"/>
      <c r="AMV41" s="149"/>
      <c r="ANA41" s="161" t="s">
        <v>199</v>
      </c>
      <c r="ANB41" s="147"/>
      <c r="ANC41" s="148"/>
      <c r="AND41" s="149"/>
      <c r="ANI41" s="161" t="s">
        <v>199</v>
      </c>
      <c r="ANJ41" s="147"/>
      <c r="ANK41" s="148"/>
      <c r="ANL41" s="149"/>
      <c r="ANQ41" s="161" t="s">
        <v>199</v>
      </c>
      <c r="ANR41" s="147"/>
      <c r="ANS41" s="148"/>
      <c r="ANT41" s="149"/>
      <c r="ANY41" s="161" t="s">
        <v>199</v>
      </c>
      <c r="ANZ41" s="147"/>
      <c r="AOA41" s="148"/>
      <c r="AOB41" s="149"/>
      <c r="AOG41" s="161" t="s">
        <v>199</v>
      </c>
      <c r="AOH41" s="147"/>
      <c r="AOI41" s="148"/>
      <c r="AOJ41" s="149"/>
      <c r="AOO41" s="161" t="s">
        <v>199</v>
      </c>
      <c r="AOP41" s="147"/>
      <c r="AOQ41" s="148"/>
      <c r="AOR41" s="149"/>
      <c r="AOW41" s="161" t="s">
        <v>199</v>
      </c>
      <c r="AOX41" s="147"/>
      <c r="AOY41" s="148"/>
      <c r="AOZ41" s="149"/>
      <c r="APE41" s="161" t="s">
        <v>199</v>
      </c>
      <c r="APF41" s="147"/>
      <c r="APG41" s="148"/>
      <c r="APH41" s="149"/>
      <c r="APM41" s="161" t="s">
        <v>199</v>
      </c>
      <c r="APN41" s="147"/>
      <c r="APO41" s="148"/>
      <c r="APP41" s="149"/>
      <c r="APU41" s="161" t="s">
        <v>199</v>
      </c>
      <c r="APV41" s="147"/>
      <c r="APW41" s="148"/>
      <c r="APX41" s="149"/>
      <c r="AQC41" s="161" t="s">
        <v>199</v>
      </c>
      <c r="AQD41" s="147"/>
      <c r="AQE41" s="148"/>
      <c r="AQF41" s="149"/>
      <c r="AQK41" s="161" t="s">
        <v>199</v>
      </c>
      <c r="AQL41" s="147"/>
      <c r="AQM41" s="148"/>
      <c r="AQN41" s="149"/>
      <c r="AQS41" s="161" t="s">
        <v>199</v>
      </c>
      <c r="AQT41" s="147"/>
      <c r="AQU41" s="148"/>
      <c r="AQV41" s="149"/>
      <c r="ARA41" s="161" t="s">
        <v>199</v>
      </c>
      <c r="ARB41" s="147"/>
      <c r="ARC41" s="148"/>
      <c r="ARD41" s="149"/>
      <c r="ARI41" s="161" t="s">
        <v>199</v>
      </c>
      <c r="ARJ41" s="147"/>
      <c r="ARK41" s="148"/>
      <c r="ARL41" s="149"/>
      <c r="ARQ41" s="161" t="s">
        <v>199</v>
      </c>
      <c r="ARR41" s="147"/>
      <c r="ARS41" s="148"/>
      <c r="ART41" s="149"/>
      <c r="ARY41" s="161" t="s">
        <v>199</v>
      </c>
      <c r="ARZ41" s="147"/>
      <c r="ASA41" s="148"/>
      <c r="ASB41" s="149"/>
      <c r="ASG41" s="161" t="s">
        <v>199</v>
      </c>
      <c r="ASH41" s="147"/>
      <c r="ASI41" s="148"/>
      <c r="ASJ41" s="149"/>
      <c r="ASO41" s="161" t="s">
        <v>199</v>
      </c>
      <c r="ASP41" s="147"/>
      <c r="ASQ41" s="148"/>
      <c r="ASR41" s="149"/>
      <c r="ASW41" s="161" t="s">
        <v>199</v>
      </c>
      <c r="ASX41" s="147"/>
      <c r="ASY41" s="148"/>
      <c r="ASZ41" s="149"/>
      <c r="ATE41" s="161" t="s">
        <v>199</v>
      </c>
      <c r="ATF41" s="147"/>
      <c r="ATG41" s="148"/>
      <c r="ATH41" s="149"/>
      <c r="ATM41" s="161" t="s">
        <v>199</v>
      </c>
      <c r="ATN41" s="147"/>
      <c r="ATO41" s="148"/>
      <c r="ATP41" s="149"/>
      <c r="ATU41" s="161" t="s">
        <v>199</v>
      </c>
      <c r="ATV41" s="147"/>
      <c r="ATW41" s="148"/>
      <c r="ATX41" s="149"/>
      <c r="AUC41" s="161" t="s">
        <v>199</v>
      </c>
      <c r="AUD41" s="147"/>
      <c r="AUE41" s="148"/>
      <c r="AUF41" s="149"/>
      <c r="AUK41" s="161" t="s">
        <v>199</v>
      </c>
      <c r="AUL41" s="147"/>
      <c r="AUM41" s="148"/>
      <c r="AUN41" s="149"/>
      <c r="AUS41" s="161" t="s">
        <v>199</v>
      </c>
      <c r="AUT41" s="147"/>
      <c r="AUU41" s="148"/>
      <c r="AUV41" s="149"/>
      <c r="AVA41" s="161" t="s">
        <v>199</v>
      </c>
      <c r="AVB41" s="147"/>
      <c r="AVC41" s="148"/>
      <c r="AVD41" s="149"/>
      <c r="AVI41" s="161" t="s">
        <v>199</v>
      </c>
      <c r="AVJ41" s="147"/>
      <c r="AVK41" s="148"/>
      <c r="AVL41" s="149"/>
      <c r="AVQ41" s="161" t="s">
        <v>199</v>
      </c>
      <c r="AVR41" s="147"/>
      <c r="AVS41" s="148"/>
      <c r="AVT41" s="149"/>
      <c r="AVY41" s="161" t="s">
        <v>199</v>
      </c>
      <c r="AVZ41" s="147"/>
      <c r="AWA41" s="148"/>
      <c r="AWB41" s="149"/>
      <c r="AWG41" s="161" t="s">
        <v>199</v>
      </c>
      <c r="AWH41" s="147"/>
      <c r="AWI41" s="148"/>
      <c r="AWJ41" s="149"/>
      <c r="AWO41" s="161" t="s">
        <v>199</v>
      </c>
      <c r="AWP41" s="147"/>
      <c r="AWQ41" s="148"/>
      <c r="AWR41" s="149"/>
      <c r="AWW41" s="161" t="s">
        <v>199</v>
      </c>
      <c r="AWX41" s="147"/>
      <c r="AWY41" s="148"/>
      <c r="AWZ41" s="149"/>
      <c r="AXE41" s="161" t="s">
        <v>199</v>
      </c>
      <c r="AXF41" s="147"/>
      <c r="AXG41" s="148"/>
      <c r="AXH41" s="149"/>
      <c r="AXM41" s="161" t="s">
        <v>199</v>
      </c>
      <c r="AXN41" s="147"/>
      <c r="AXO41" s="148"/>
      <c r="AXP41" s="149"/>
      <c r="AXU41" s="161" t="s">
        <v>199</v>
      </c>
      <c r="AXV41" s="147"/>
      <c r="AXW41" s="148"/>
      <c r="AXX41" s="149"/>
      <c r="AYC41" s="161" t="s">
        <v>199</v>
      </c>
      <c r="AYD41" s="147"/>
      <c r="AYE41" s="148"/>
      <c r="AYF41" s="149"/>
      <c r="AYK41" s="161" t="s">
        <v>199</v>
      </c>
      <c r="AYL41" s="147"/>
      <c r="AYM41" s="148"/>
      <c r="AYN41" s="149"/>
      <c r="AYS41" s="161" t="s">
        <v>199</v>
      </c>
      <c r="AYT41" s="147"/>
      <c r="AYU41" s="148"/>
      <c r="AYV41" s="149"/>
      <c r="AZA41" s="161" t="s">
        <v>199</v>
      </c>
      <c r="AZB41" s="147"/>
      <c r="AZC41" s="148"/>
      <c r="AZD41" s="149"/>
      <c r="AZI41" s="161" t="s">
        <v>199</v>
      </c>
      <c r="AZJ41" s="147"/>
      <c r="AZK41" s="148"/>
      <c r="AZL41" s="149"/>
      <c r="AZQ41" s="161" t="s">
        <v>199</v>
      </c>
      <c r="AZR41" s="147"/>
      <c r="AZS41" s="148"/>
      <c r="AZT41" s="149"/>
      <c r="AZY41" s="161" t="s">
        <v>199</v>
      </c>
      <c r="AZZ41" s="147"/>
      <c r="BAA41" s="148"/>
      <c r="BAB41" s="149"/>
      <c r="BAG41" s="161" t="s">
        <v>199</v>
      </c>
      <c r="BAH41" s="147"/>
      <c r="BAI41" s="148"/>
      <c r="BAJ41" s="149"/>
      <c r="BAO41" s="161" t="s">
        <v>199</v>
      </c>
      <c r="BAP41" s="147"/>
      <c r="BAQ41" s="148"/>
      <c r="BAR41" s="149"/>
      <c r="BAW41" s="161" t="s">
        <v>199</v>
      </c>
      <c r="BAX41" s="147"/>
      <c r="BAY41" s="148"/>
      <c r="BAZ41" s="149"/>
      <c r="BBE41" s="161" t="s">
        <v>199</v>
      </c>
      <c r="BBF41" s="147"/>
      <c r="BBG41" s="148"/>
      <c r="BBH41" s="149"/>
      <c r="BBM41" s="161" t="s">
        <v>199</v>
      </c>
      <c r="BBN41" s="147"/>
      <c r="BBO41" s="148"/>
      <c r="BBP41" s="149"/>
      <c r="BBU41" s="161" t="s">
        <v>199</v>
      </c>
      <c r="BBV41" s="147"/>
      <c r="BBW41" s="148"/>
      <c r="BBX41" s="149"/>
      <c r="BCC41" s="161" t="s">
        <v>199</v>
      </c>
      <c r="BCD41" s="147"/>
      <c r="BCE41" s="148"/>
      <c r="BCF41" s="149"/>
      <c r="BCK41" s="161" t="s">
        <v>199</v>
      </c>
      <c r="BCL41" s="147"/>
      <c r="BCM41" s="148"/>
      <c r="BCN41" s="149"/>
      <c r="BCS41" s="161" t="s">
        <v>199</v>
      </c>
      <c r="BCT41" s="147"/>
      <c r="BCU41" s="148"/>
      <c r="BCV41" s="149"/>
      <c r="BDA41" s="161" t="s">
        <v>199</v>
      </c>
      <c r="BDB41" s="147"/>
      <c r="BDC41" s="148"/>
      <c r="BDD41" s="149"/>
      <c r="BDI41" s="161" t="s">
        <v>199</v>
      </c>
      <c r="BDJ41" s="147"/>
      <c r="BDK41" s="148"/>
      <c r="BDL41" s="149"/>
      <c r="BDQ41" s="161" t="s">
        <v>199</v>
      </c>
      <c r="BDR41" s="147"/>
      <c r="BDS41" s="148"/>
      <c r="BDT41" s="149"/>
      <c r="BDY41" s="161" t="s">
        <v>199</v>
      </c>
      <c r="BDZ41" s="147"/>
      <c r="BEA41" s="148"/>
      <c r="BEB41" s="149"/>
      <c r="BEG41" s="161" t="s">
        <v>199</v>
      </c>
      <c r="BEH41" s="147"/>
      <c r="BEI41" s="148"/>
      <c r="BEJ41" s="149"/>
      <c r="BEO41" s="161" t="s">
        <v>199</v>
      </c>
      <c r="BEP41" s="147"/>
      <c r="BEQ41" s="148"/>
      <c r="BER41" s="149"/>
      <c r="BEW41" s="161" t="s">
        <v>199</v>
      </c>
      <c r="BEX41" s="147"/>
      <c r="BEY41" s="148"/>
      <c r="BEZ41" s="149"/>
      <c r="BFE41" s="161" t="s">
        <v>199</v>
      </c>
      <c r="BFF41" s="147"/>
      <c r="BFG41" s="148"/>
      <c r="BFH41" s="149"/>
      <c r="BFM41" s="161" t="s">
        <v>199</v>
      </c>
      <c r="BFN41" s="147"/>
      <c r="BFO41" s="148"/>
      <c r="BFP41" s="149"/>
      <c r="BFU41" s="161" t="s">
        <v>199</v>
      </c>
      <c r="BFV41" s="147"/>
      <c r="BFW41" s="148"/>
      <c r="BFX41" s="149"/>
      <c r="BGC41" s="161" t="s">
        <v>199</v>
      </c>
      <c r="BGD41" s="147"/>
      <c r="BGE41" s="148"/>
      <c r="BGF41" s="149"/>
      <c r="BGK41" s="161" t="s">
        <v>199</v>
      </c>
      <c r="BGL41" s="147"/>
      <c r="BGM41" s="148"/>
      <c r="BGN41" s="149"/>
      <c r="BGS41" s="161" t="s">
        <v>199</v>
      </c>
      <c r="BGT41" s="147"/>
      <c r="BGU41" s="148"/>
      <c r="BGV41" s="149"/>
      <c r="BHA41" s="161" t="s">
        <v>199</v>
      </c>
      <c r="BHB41" s="147"/>
      <c r="BHC41" s="148"/>
      <c r="BHD41" s="149"/>
      <c r="BHI41" s="161" t="s">
        <v>199</v>
      </c>
      <c r="BHJ41" s="147"/>
      <c r="BHK41" s="148"/>
      <c r="BHL41" s="149"/>
      <c r="BHQ41" s="161" t="s">
        <v>199</v>
      </c>
      <c r="BHR41" s="147"/>
      <c r="BHS41" s="148"/>
      <c r="BHT41" s="149"/>
      <c r="BHY41" s="161" t="s">
        <v>199</v>
      </c>
      <c r="BHZ41" s="147"/>
      <c r="BIA41" s="148"/>
      <c r="BIB41" s="149"/>
      <c r="BIG41" s="161" t="s">
        <v>199</v>
      </c>
      <c r="BIH41" s="147"/>
      <c r="BII41" s="148"/>
      <c r="BIJ41" s="149"/>
      <c r="BIO41" s="161" t="s">
        <v>199</v>
      </c>
      <c r="BIP41" s="147"/>
      <c r="BIQ41" s="148"/>
      <c r="BIR41" s="149"/>
      <c r="BIW41" s="161" t="s">
        <v>199</v>
      </c>
      <c r="BIX41" s="147"/>
      <c r="BIY41" s="148"/>
      <c r="BIZ41" s="149"/>
      <c r="BJE41" s="161" t="s">
        <v>199</v>
      </c>
      <c r="BJF41" s="147"/>
      <c r="BJG41" s="148"/>
      <c r="BJH41" s="149"/>
      <c r="BJM41" s="161" t="s">
        <v>199</v>
      </c>
      <c r="BJN41" s="147"/>
      <c r="BJO41" s="148"/>
      <c r="BJP41" s="149"/>
      <c r="BJU41" s="161" t="s">
        <v>199</v>
      </c>
      <c r="BJV41" s="147"/>
      <c r="BJW41" s="148"/>
      <c r="BJX41" s="149"/>
      <c r="BKC41" s="161" t="s">
        <v>199</v>
      </c>
      <c r="BKD41" s="147"/>
      <c r="BKE41" s="148"/>
      <c r="BKF41" s="149"/>
      <c r="BKK41" s="161" t="s">
        <v>199</v>
      </c>
      <c r="BKL41" s="147"/>
      <c r="BKM41" s="148"/>
      <c r="BKN41" s="149"/>
      <c r="BKS41" s="161" t="s">
        <v>199</v>
      </c>
      <c r="BKT41" s="147"/>
      <c r="BKU41" s="148"/>
      <c r="BKV41" s="149"/>
      <c r="BLA41" s="161" t="s">
        <v>199</v>
      </c>
      <c r="BLB41" s="147"/>
      <c r="BLC41" s="148"/>
      <c r="BLD41" s="149"/>
      <c r="BLI41" s="161" t="s">
        <v>199</v>
      </c>
      <c r="BLJ41" s="147"/>
      <c r="BLK41" s="148"/>
      <c r="BLL41" s="149"/>
      <c r="BLQ41" s="161" t="s">
        <v>199</v>
      </c>
      <c r="BLR41" s="147"/>
      <c r="BLS41" s="148"/>
      <c r="BLT41" s="149"/>
      <c r="BLY41" s="161" t="s">
        <v>199</v>
      </c>
      <c r="BLZ41" s="147"/>
      <c r="BMA41" s="148"/>
      <c r="BMB41" s="149"/>
      <c r="BMG41" s="161" t="s">
        <v>199</v>
      </c>
      <c r="BMH41" s="147"/>
      <c r="BMI41" s="148"/>
      <c r="BMJ41" s="149"/>
      <c r="BMO41" s="161" t="s">
        <v>199</v>
      </c>
      <c r="BMP41" s="147"/>
      <c r="BMQ41" s="148"/>
      <c r="BMR41" s="149"/>
      <c r="BMW41" s="161" t="s">
        <v>199</v>
      </c>
      <c r="BMX41" s="147"/>
      <c r="BMY41" s="148"/>
      <c r="BMZ41" s="149"/>
      <c r="BNE41" s="161" t="s">
        <v>199</v>
      </c>
      <c r="BNF41" s="147"/>
      <c r="BNG41" s="148"/>
      <c r="BNH41" s="149"/>
      <c r="BNM41" s="161" t="s">
        <v>199</v>
      </c>
      <c r="BNN41" s="147"/>
      <c r="BNO41" s="148"/>
      <c r="BNP41" s="149"/>
      <c r="BNU41" s="161" t="s">
        <v>199</v>
      </c>
      <c r="BNV41" s="147"/>
      <c r="BNW41" s="148"/>
      <c r="BNX41" s="149"/>
      <c r="BOC41" s="161" t="s">
        <v>199</v>
      </c>
      <c r="BOD41" s="147"/>
      <c r="BOE41" s="148"/>
      <c r="BOF41" s="149"/>
      <c r="BOK41" s="161" t="s">
        <v>199</v>
      </c>
      <c r="BOL41" s="147"/>
      <c r="BOM41" s="148"/>
      <c r="BON41" s="149"/>
      <c r="BOS41" s="161" t="s">
        <v>199</v>
      </c>
      <c r="BOT41" s="147"/>
      <c r="BOU41" s="148"/>
      <c r="BOV41" s="149"/>
      <c r="BPA41" s="161" t="s">
        <v>199</v>
      </c>
      <c r="BPB41" s="147"/>
      <c r="BPC41" s="148"/>
      <c r="BPD41" s="149"/>
      <c r="BPI41" s="161" t="s">
        <v>199</v>
      </c>
      <c r="BPJ41" s="147"/>
      <c r="BPK41" s="148"/>
      <c r="BPL41" s="149"/>
      <c r="BPQ41" s="161" t="s">
        <v>199</v>
      </c>
      <c r="BPR41" s="147"/>
      <c r="BPS41" s="148"/>
      <c r="BPT41" s="149"/>
      <c r="BPY41" s="161" t="s">
        <v>199</v>
      </c>
      <c r="BPZ41" s="147"/>
      <c r="BQA41" s="148"/>
      <c r="BQB41" s="149"/>
      <c r="BQG41" s="161" t="s">
        <v>199</v>
      </c>
      <c r="BQH41" s="147"/>
      <c r="BQI41" s="148"/>
      <c r="BQJ41" s="149"/>
      <c r="BQO41" s="161" t="s">
        <v>199</v>
      </c>
      <c r="BQP41" s="147"/>
      <c r="BQQ41" s="148"/>
      <c r="BQR41" s="149"/>
      <c r="BQW41" s="161" t="s">
        <v>199</v>
      </c>
      <c r="BQX41" s="147"/>
      <c r="BQY41" s="148"/>
      <c r="BQZ41" s="149"/>
      <c r="BRE41" s="161" t="s">
        <v>199</v>
      </c>
      <c r="BRF41" s="147"/>
      <c r="BRG41" s="148"/>
      <c r="BRH41" s="149"/>
      <c r="BRM41" s="161" t="s">
        <v>199</v>
      </c>
      <c r="BRN41" s="147"/>
      <c r="BRO41" s="148"/>
      <c r="BRP41" s="149"/>
      <c r="BRU41" s="161" t="s">
        <v>199</v>
      </c>
      <c r="BRV41" s="147"/>
      <c r="BRW41" s="148"/>
      <c r="BRX41" s="149"/>
      <c r="BSC41" s="161" t="s">
        <v>199</v>
      </c>
      <c r="BSD41" s="147"/>
      <c r="BSE41" s="148"/>
      <c r="BSF41" s="149"/>
      <c r="BSK41" s="161" t="s">
        <v>199</v>
      </c>
      <c r="BSL41" s="147"/>
      <c r="BSM41" s="148"/>
      <c r="BSN41" s="149"/>
      <c r="BSS41" s="161" t="s">
        <v>199</v>
      </c>
      <c r="BST41" s="147"/>
      <c r="BSU41" s="148"/>
      <c r="BSV41" s="149"/>
      <c r="BTA41" s="161" t="s">
        <v>199</v>
      </c>
      <c r="BTB41" s="147"/>
      <c r="BTC41" s="148"/>
      <c r="BTD41" s="149"/>
      <c r="BTI41" s="161" t="s">
        <v>199</v>
      </c>
      <c r="BTJ41" s="147"/>
      <c r="BTK41" s="148"/>
      <c r="BTL41" s="149"/>
      <c r="BTQ41" s="161" t="s">
        <v>199</v>
      </c>
      <c r="BTR41" s="147"/>
      <c r="BTS41" s="148"/>
      <c r="BTT41" s="149"/>
      <c r="BTY41" s="161" t="s">
        <v>199</v>
      </c>
      <c r="BTZ41" s="147"/>
      <c r="BUA41" s="148"/>
      <c r="BUB41" s="149"/>
      <c r="BUG41" s="161" t="s">
        <v>199</v>
      </c>
      <c r="BUH41" s="147"/>
      <c r="BUI41" s="148"/>
      <c r="BUJ41" s="149"/>
      <c r="BUO41" s="161" t="s">
        <v>199</v>
      </c>
      <c r="BUP41" s="147"/>
      <c r="BUQ41" s="148"/>
      <c r="BUR41" s="149"/>
      <c r="BUW41" s="161" t="s">
        <v>199</v>
      </c>
      <c r="BUX41" s="147"/>
      <c r="BUY41" s="148"/>
      <c r="BUZ41" s="149"/>
      <c r="BVE41" s="161" t="s">
        <v>199</v>
      </c>
      <c r="BVF41" s="147"/>
      <c r="BVG41" s="148"/>
      <c r="BVH41" s="149"/>
      <c r="BVM41" s="161" t="s">
        <v>199</v>
      </c>
      <c r="BVN41" s="147"/>
      <c r="BVO41" s="148"/>
      <c r="BVP41" s="149"/>
      <c r="BVU41" s="161" t="s">
        <v>199</v>
      </c>
      <c r="BVV41" s="147"/>
      <c r="BVW41" s="148"/>
      <c r="BVX41" s="149"/>
      <c r="BWC41" s="161" t="s">
        <v>199</v>
      </c>
      <c r="BWD41" s="147"/>
      <c r="BWE41" s="148"/>
      <c r="BWF41" s="149"/>
      <c r="BWK41" s="161" t="s">
        <v>199</v>
      </c>
      <c r="BWL41" s="147"/>
      <c r="BWM41" s="148"/>
      <c r="BWN41" s="149"/>
      <c r="BWS41" s="161" t="s">
        <v>199</v>
      </c>
      <c r="BWT41" s="147"/>
      <c r="BWU41" s="148"/>
      <c r="BWV41" s="149"/>
      <c r="BXA41" s="161" t="s">
        <v>199</v>
      </c>
      <c r="BXB41" s="147"/>
      <c r="BXC41" s="148"/>
      <c r="BXD41" s="149"/>
      <c r="BXI41" s="161" t="s">
        <v>199</v>
      </c>
      <c r="BXJ41" s="147"/>
      <c r="BXK41" s="148"/>
      <c r="BXL41" s="149"/>
      <c r="BXQ41" s="161" t="s">
        <v>199</v>
      </c>
      <c r="BXR41" s="147"/>
      <c r="BXS41" s="148"/>
      <c r="BXT41" s="149"/>
      <c r="BXY41" s="161" t="s">
        <v>199</v>
      </c>
      <c r="BXZ41" s="147"/>
      <c r="BYA41" s="148"/>
      <c r="BYB41" s="149"/>
      <c r="BYG41" s="161" t="s">
        <v>199</v>
      </c>
      <c r="BYH41" s="147"/>
      <c r="BYI41" s="148"/>
      <c r="BYJ41" s="149"/>
      <c r="BYO41" s="161" t="s">
        <v>199</v>
      </c>
      <c r="BYP41" s="147"/>
      <c r="BYQ41" s="148"/>
      <c r="BYR41" s="149"/>
      <c r="BYW41" s="161" t="s">
        <v>199</v>
      </c>
      <c r="BYX41" s="147"/>
      <c r="BYY41" s="148"/>
      <c r="BYZ41" s="149"/>
      <c r="BZE41" s="161" t="s">
        <v>199</v>
      </c>
      <c r="BZF41" s="147"/>
      <c r="BZG41" s="148"/>
      <c r="BZH41" s="149"/>
      <c r="BZM41" s="161" t="s">
        <v>199</v>
      </c>
      <c r="BZN41" s="147"/>
      <c r="BZO41" s="148"/>
      <c r="BZP41" s="149"/>
      <c r="BZU41" s="161" t="s">
        <v>199</v>
      </c>
      <c r="BZV41" s="147"/>
      <c r="BZW41" s="148"/>
      <c r="BZX41" s="149"/>
      <c r="CAC41" s="161" t="s">
        <v>199</v>
      </c>
      <c r="CAD41" s="147"/>
      <c r="CAE41" s="148"/>
      <c r="CAF41" s="149"/>
      <c r="CAK41" s="161" t="s">
        <v>199</v>
      </c>
      <c r="CAL41" s="147"/>
      <c r="CAM41" s="148"/>
      <c r="CAN41" s="149"/>
      <c r="CAS41" s="161" t="s">
        <v>199</v>
      </c>
      <c r="CAT41" s="147"/>
      <c r="CAU41" s="148"/>
      <c r="CAV41" s="149"/>
      <c r="CBA41" s="161" t="s">
        <v>199</v>
      </c>
      <c r="CBB41" s="147"/>
      <c r="CBC41" s="148"/>
      <c r="CBD41" s="149"/>
      <c r="CBI41" s="161" t="s">
        <v>199</v>
      </c>
      <c r="CBJ41" s="147"/>
      <c r="CBK41" s="148"/>
      <c r="CBL41" s="149"/>
      <c r="CBQ41" s="161" t="s">
        <v>199</v>
      </c>
      <c r="CBR41" s="147"/>
      <c r="CBS41" s="148"/>
      <c r="CBT41" s="149"/>
      <c r="CBY41" s="161" t="s">
        <v>199</v>
      </c>
      <c r="CBZ41" s="147"/>
      <c r="CCA41" s="148"/>
      <c r="CCB41" s="149"/>
      <c r="CCG41" s="161" t="s">
        <v>199</v>
      </c>
      <c r="CCH41" s="147"/>
      <c r="CCI41" s="148"/>
      <c r="CCJ41" s="149"/>
      <c r="CCO41" s="161" t="s">
        <v>199</v>
      </c>
      <c r="CCP41" s="147"/>
      <c r="CCQ41" s="148"/>
      <c r="CCR41" s="149"/>
      <c r="CCW41" s="161" t="s">
        <v>199</v>
      </c>
      <c r="CCX41" s="147"/>
      <c r="CCY41" s="148"/>
      <c r="CCZ41" s="149"/>
      <c r="CDE41" s="161" t="s">
        <v>199</v>
      </c>
      <c r="CDF41" s="147"/>
      <c r="CDG41" s="148"/>
      <c r="CDH41" s="149"/>
      <c r="CDM41" s="161" t="s">
        <v>199</v>
      </c>
      <c r="CDN41" s="147"/>
      <c r="CDO41" s="148"/>
      <c r="CDP41" s="149"/>
      <c r="CDU41" s="161" t="s">
        <v>199</v>
      </c>
      <c r="CDV41" s="147"/>
      <c r="CDW41" s="148"/>
      <c r="CDX41" s="149"/>
      <c r="CEC41" s="161" t="s">
        <v>199</v>
      </c>
      <c r="CED41" s="147"/>
      <c r="CEE41" s="148"/>
      <c r="CEF41" s="149"/>
      <c r="CEK41" s="161" t="s">
        <v>199</v>
      </c>
      <c r="CEL41" s="147"/>
      <c r="CEM41" s="148"/>
      <c r="CEN41" s="149"/>
      <c r="CES41" s="161" t="s">
        <v>199</v>
      </c>
      <c r="CET41" s="147"/>
      <c r="CEU41" s="148"/>
      <c r="CEV41" s="149"/>
      <c r="CFA41" s="161" t="s">
        <v>199</v>
      </c>
      <c r="CFB41" s="147"/>
      <c r="CFC41" s="148"/>
      <c r="CFD41" s="149"/>
      <c r="CFI41" s="161" t="s">
        <v>199</v>
      </c>
      <c r="CFJ41" s="147"/>
      <c r="CFK41" s="148"/>
      <c r="CFL41" s="149"/>
      <c r="CFQ41" s="161" t="s">
        <v>199</v>
      </c>
      <c r="CFR41" s="147"/>
      <c r="CFS41" s="148"/>
      <c r="CFT41" s="149"/>
      <c r="CFY41" s="161" t="s">
        <v>199</v>
      </c>
      <c r="CFZ41" s="147"/>
      <c r="CGA41" s="148"/>
      <c r="CGB41" s="149"/>
      <c r="CGG41" s="161" t="s">
        <v>199</v>
      </c>
      <c r="CGH41" s="147"/>
      <c r="CGI41" s="148"/>
      <c r="CGJ41" s="149"/>
      <c r="CGO41" s="161" t="s">
        <v>199</v>
      </c>
      <c r="CGP41" s="147"/>
      <c r="CGQ41" s="148"/>
      <c r="CGR41" s="149"/>
      <c r="CGW41" s="161" t="s">
        <v>199</v>
      </c>
      <c r="CGX41" s="147"/>
      <c r="CGY41" s="148"/>
      <c r="CGZ41" s="149"/>
      <c r="CHE41" s="161" t="s">
        <v>199</v>
      </c>
      <c r="CHF41" s="147"/>
      <c r="CHG41" s="148"/>
      <c r="CHH41" s="149"/>
      <c r="CHM41" s="161" t="s">
        <v>199</v>
      </c>
      <c r="CHN41" s="147"/>
      <c r="CHO41" s="148"/>
      <c r="CHP41" s="149"/>
      <c r="CHU41" s="161" t="s">
        <v>199</v>
      </c>
      <c r="CHV41" s="147"/>
      <c r="CHW41" s="148"/>
      <c r="CHX41" s="149"/>
      <c r="CIC41" s="161" t="s">
        <v>199</v>
      </c>
      <c r="CID41" s="147"/>
      <c r="CIE41" s="148"/>
      <c r="CIF41" s="149"/>
      <c r="CIK41" s="161" t="s">
        <v>199</v>
      </c>
      <c r="CIL41" s="147"/>
      <c r="CIM41" s="148"/>
      <c r="CIN41" s="149"/>
      <c r="CIS41" s="161" t="s">
        <v>199</v>
      </c>
      <c r="CIT41" s="147"/>
      <c r="CIU41" s="148"/>
      <c r="CIV41" s="149"/>
      <c r="CJA41" s="161" t="s">
        <v>199</v>
      </c>
      <c r="CJB41" s="147"/>
      <c r="CJC41" s="148"/>
      <c r="CJD41" s="149"/>
      <c r="CJI41" s="161" t="s">
        <v>199</v>
      </c>
      <c r="CJJ41" s="147"/>
      <c r="CJK41" s="148"/>
      <c r="CJL41" s="149"/>
      <c r="CJQ41" s="161" t="s">
        <v>199</v>
      </c>
      <c r="CJR41" s="147"/>
      <c r="CJS41" s="148"/>
      <c r="CJT41" s="149"/>
      <c r="CJY41" s="161" t="s">
        <v>199</v>
      </c>
      <c r="CJZ41" s="147"/>
      <c r="CKA41" s="148"/>
      <c r="CKB41" s="149"/>
      <c r="CKG41" s="161" t="s">
        <v>199</v>
      </c>
      <c r="CKH41" s="147"/>
      <c r="CKI41" s="148"/>
      <c r="CKJ41" s="149"/>
      <c r="CKO41" s="161" t="s">
        <v>199</v>
      </c>
      <c r="CKP41" s="147"/>
      <c r="CKQ41" s="148"/>
      <c r="CKR41" s="149"/>
      <c r="CKW41" s="161" t="s">
        <v>199</v>
      </c>
      <c r="CKX41" s="147"/>
      <c r="CKY41" s="148"/>
      <c r="CKZ41" s="149"/>
      <c r="CLE41" s="161" t="s">
        <v>199</v>
      </c>
      <c r="CLF41" s="147"/>
      <c r="CLG41" s="148"/>
      <c r="CLH41" s="149"/>
      <c r="CLM41" s="161" t="s">
        <v>199</v>
      </c>
      <c r="CLN41" s="147"/>
      <c r="CLO41" s="148"/>
      <c r="CLP41" s="149"/>
      <c r="CLU41" s="161" t="s">
        <v>199</v>
      </c>
      <c r="CLV41" s="147"/>
      <c r="CLW41" s="148"/>
      <c r="CLX41" s="149"/>
      <c r="CMC41" s="161" t="s">
        <v>199</v>
      </c>
      <c r="CMD41" s="147"/>
      <c r="CME41" s="148"/>
      <c r="CMF41" s="149"/>
      <c r="CMK41" s="161" t="s">
        <v>199</v>
      </c>
      <c r="CML41" s="147"/>
      <c r="CMM41" s="148"/>
      <c r="CMN41" s="149"/>
      <c r="CMS41" s="161" t="s">
        <v>199</v>
      </c>
      <c r="CMT41" s="147"/>
      <c r="CMU41" s="148"/>
      <c r="CMV41" s="149"/>
      <c r="CNA41" s="161" t="s">
        <v>199</v>
      </c>
      <c r="CNB41" s="147"/>
      <c r="CNC41" s="148"/>
      <c r="CND41" s="149"/>
      <c r="CNI41" s="161" t="s">
        <v>199</v>
      </c>
      <c r="CNJ41" s="147"/>
      <c r="CNK41" s="148"/>
      <c r="CNL41" s="149"/>
      <c r="CNQ41" s="161" t="s">
        <v>199</v>
      </c>
      <c r="CNR41" s="147"/>
      <c r="CNS41" s="148"/>
      <c r="CNT41" s="149"/>
      <c r="CNY41" s="161" t="s">
        <v>199</v>
      </c>
      <c r="CNZ41" s="147"/>
      <c r="COA41" s="148"/>
      <c r="COB41" s="149"/>
      <c r="COG41" s="161" t="s">
        <v>199</v>
      </c>
      <c r="COH41" s="147"/>
      <c r="COI41" s="148"/>
      <c r="COJ41" s="149"/>
      <c r="COO41" s="161" t="s">
        <v>199</v>
      </c>
      <c r="COP41" s="147"/>
      <c r="COQ41" s="148"/>
      <c r="COR41" s="149"/>
      <c r="COW41" s="161" t="s">
        <v>199</v>
      </c>
      <c r="COX41" s="147"/>
      <c r="COY41" s="148"/>
      <c r="COZ41" s="149"/>
      <c r="CPE41" s="161" t="s">
        <v>199</v>
      </c>
      <c r="CPF41" s="147"/>
      <c r="CPG41" s="148"/>
      <c r="CPH41" s="149"/>
      <c r="CPM41" s="161" t="s">
        <v>199</v>
      </c>
      <c r="CPN41" s="147"/>
      <c r="CPO41" s="148"/>
      <c r="CPP41" s="149"/>
      <c r="CPU41" s="161" t="s">
        <v>199</v>
      </c>
      <c r="CPV41" s="147"/>
      <c r="CPW41" s="148"/>
      <c r="CPX41" s="149"/>
      <c r="CQC41" s="161" t="s">
        <v>199</v>
      </c>
      <c r="CQD41" s="147"/>
      <c r="CQE41" s="148"/>
      <c r="CQF41" s="149"/>
      <c r="CQK41" s="161" t="s">
        <v>199</v>
      </c>
      <c r="CQL41" s="147"/>
      <c r="CQM41" s="148"/>
      <c r="CQN41" s="149"/>
      <c r="CQS41" s="161" t="s">
        <v>199</v>
      </c>
      <c r="CQT41" s="147"/>
      <c r="CQU41" s="148"/>
      <c r="CQV41" s="149"/>
      <c r="CRA41" s="161" t="s">
        <v>199</v>
      </c>
      <c r="CRB41" s="147"/>
      <c r="CRC41" s="148"/>
      <c r="CRD41" s="149"/>
      <c r="CRI41" s="161" t="s">
        <v>199</v>
      </c>
      <c r="CRJ41" s="147"/>
      <c r="CRK41" s="148"/>
      <c r="CRL41" s="149"/>
      <c r="CRQ41" s="161" t="s">
        <v>199</v>
      </c>
      <c r="CRR41" s="147"/>
      <c r="CRS41" s="148"/>
      <c r="CRT41" s="149"/>
      <c r="CRY41" s="161" t="s">
        <v>199</v>
      </c>
      <c r="CRZ41" s="147"/>
      <c r="CSA41" s="148"/>
      <c r="CSB41" s="149"/>
      <c r="CSG41" s="161" t="s">
        <v>199</v>
      </c>
      <c r="CSH41" s="147"/>
      <c r="CSI41" s="148"/>
      <c r="CSJ41" s="149"/>
      <c r="CSO41" s="161" t="s">
        <v>199</v>
      </c>
      <c r="CSP41" s="147"/>
      <c r="CSQ41" s="148"/>
      <c r="CSR41" s="149"/>
      <c r="CSW41" s="161" t="s">
        <v>199</v>
      </c>
      <c r="CSX41" s="147"/>
      <c r="CSY41" s="148"/>
      <c r="CSZ41" s="149"/>
      <c r="CTE41" s="161" t="s">
        <v>199</v>
      </c>
      <c r="CTF41" s="147"/>
      <c r="CTG41" s="148"/>
      <c r="CTH41" s="149"/>
      <c r="CTM41" s="161" t="s">
        <v>199</v>
      </c>
      <c r="CTN41" s="147"/>
      <c r="CTO41" s="148"/>
      <c r="CTP41" s="149"/>
      <c r="CTU41" s="161" t="s">
        <v>199</v>
      </c>
      <c r="CTV41" s="147"/>
      <c r="CTW41" s="148"/>
      <c r="CTX41" s="149"/>
      <c r="CUC41" s="161" t="s">
        <v>199</v>
      </c>
      <c r="CUD41" s="147"/>
      <c r="CUE41" s="148"/>
      <c r="CUF41" s="149"/>
      <c r="CUK41" s="161" t="s">
        <v>199</v>
      </c>
      <c r="CUL41" s="147"/>
      <c r="CUM41" s="148"/>
      <c r="CUN41" s="149"/>
      <c r="CUS41" s="161" t="s">
        <v>199</v>
      </c>
      <c r="CUT41" s="147"/>
      <c r="CUU41" s="148"/>
      <c r="CUV41" s="149"/>
      <c r="CVA41" s="161" t="s">
        <v>199</v>
      </c>
      <c r="CVB41" s="147"/>
      <c r="CVC41" s="148"/>
      <c r="CVD41" s="149"/>
      <c r="CVI41" s="161" t="s">
        <v>199</v>
      </c>
      <c r="CVJ41" s="147"/>
      <c r="CVK41" s="148"/>
      <c r="CVL41" s="149"/>
      <c r="CVQ41" s="161" t="s">
        <v>199</v>
      </c>
      <c r="CVR41" s="147"/>
      <c r="CVS41" s="148"/>
      <c r="CVT41" s="149"/>
      <c r="CVY41" s="161" t="s">
        <v>199</v>
      </c>
      <c r="CVZ41" s="147"/>
      <c r="CWA41" s="148"/>
      <c r="CWB41" s="149"/>
      <c r="CWG41" s="161" t="s">
        <v>199</v>
      </c>
      <c r="CWH41" s="147"/>
      <c r="CWI41" s="148"/>
      <c r="CWJ41" s="149"/>
      <c r="CWO41" s="161" t="s">
        <v>199</v>
      </c>
      <c r="CWP41" s="147"/>
      <c r="CWQ41" s="148"/>
      <c r="CWR41" s="149"/>
      <c r="CWW41" s="161" t="s">
        <v>199</v>
      </c>
      <c r="CWX41" s="147"/>
      <c r="CWY41" s="148"/>
      <c r="CWZ41" s="149"/>
      <c r="CXE41" s="161" t="s">
        <v>199</v>
      </c>
      <c r="CXF41" s="147"/>
      <c r="CXG41" s="148"/>
      <c r="CXH41" s="149"/>
      <c r="CXM41" s="161" t="s">
        <v>199</v>
      </c>
      <c r="CXN41" s="147"/>
      <c r="CXO41" s="148"/>
      <c r="CXP41" s="149"/>
      <c r="CXU41" s="161" t="s">
        <v>199</v>
      </c>
      <c r="CXV41" s="147"/>
      <c r="CXW41" s="148"/>
      <c r="CXX41" s="149"/>
      <c r="CYC41" s="161" t="s">
        <v>199</v>
      </c>
      <c r="CYD41" s="147"/>
      <c r="CYE41" s="148"/>
      <c r="CYF41" s="149"/>
      <c r="CYK41" s="161" t="s">
        <v>199</v>
      </c>
      <c r="CYL41" s="147"/>
      <c r="CYM41" s="148"/>
      <c r="CYN41" s="149"/>
      <c r="CYS41" s="161" t="s">
        <v>199</v>
      </c>
      <c r="CYT41" s="147"/>
      <c r="CYU41" s="148"/>
      <c r="CYV41" s="149"/>
      <c r="CZA41" s="161" t="s">
        <v>199</v>
      </c>
      <c r="CZB41" s="147"/>
      <c r="CZC41" s="148"/>
      <c r="CZD41" s="149"/>
      <c r="CZI41" s="161" t="s">
        <v>199</v>
      </c>
      <c r="CZJ41" s="147"/>
      <c r="CZK41" s="148"/>
      <c r="CZL41" s="149"/>
      <c r="CZQ41" s="161" t="s">
        <v>199</v>
      </c>
      <c r="CZR41" s="147"/>
      <c r="CZS41" s="148"/>
      <c r="CZT41" s="149"/>
      <c r="CZY41" s="161" t="s">
        <v>199</v>
      </c>
      <c r="CZZ41" s="147"/>
      <c r="DAA41" s="148"/>
      <c r="DAB41" s="149"/>
      <c r="DAG41" s="161" t="s">
        <v>199</v>
      </c>
      <c r="DAH41" s="147"/>
      <c r="DAI41" s="148"/>
      <c r="DAJ41" s="149"/>
      <c r="DAO41" s="161" t="s">
        <v>199</v>
      </c>
      <c r="DAP41" s="147"/>
      <c r="DAQ41" s="148"/>
      <c r="DAR41" s="149"/>
      <c r="DAW41" s="161" t="s">
        <v>199</v>
      </c>
      <c r="DAX41" s="147"/>
      <c r="DAY41" s="148"/>
      <c r="DAZ41" s="149"/>
      <c r="DBE41" s="161" t="s">
        <v>199</v>
      </c>
      <c r="DBF41" s="147"/>
      <c r="DBG41" s="148"/>
      <c r="DBH41" s="149"/>
      <c r="DBM41" s="161" t="s">
        <v>199</v>
      </c>
      <c r="DBN41" s="147"/>
      <c r="DBO41" s="148"/>
      <c r="DBP41" s="149"/>
      <c r="DBU41" s="161" t="s">
        <v>199</v>
      </c>
      <c r="DBV41" s="147"/>
      <c r="DBW41" s="148"/>
      <c r="DBX41" s="149"/>
      <c r="DCC41" s="161" t="s">
        <v>199</v>
      </c>
      <c r="DCD41" s="147"/>
      <c r="DCE41" s="148"/>
      <c r="DCF41" s="149"/>
      <c r="DCK41" s="161" t="s">
        <v>199</v>
      </c>
      <c r="DCL41" s="147"/>
      <c r="DCM41" s="148"/>
      <c r="DCN41" s="149"/>
      <c r="DCS41" s="161" t="s">
        <v>199</v>
      </c>
      <c r="DCT41" s="147"/>
      <c r="DCU41" s="148"/>
      <c r="DCV41" s="149"/>
      <c r="DDA41" s="161" t="s">
        <v>199</v>
      </c>
      <c r="DDB41" s="147"/>
      <c r="DDC41" s="148"/>
      <c r="DDD41" s="149"/>
      <c r="DDI41" s="161" t="s">
        <v>199</v>
      </c>
      <c r="DDJ41" s="147"/>
      <c r="DDK41" s="148"/>
      <c r="DDL41" s="149"/>
      <c r="DDQ41" s="161" t="s">
        <v>199</v>
      </c>
      <c r="DDR41" s="147"/>
      <c r="DDS41" s="148"/>
      <c r="DDT41" s="149"/>
      <c r="DDY41" s="161" t="s">
        <v>199</v>
      </c>
      <c r="DDZ41" s="147"/>
      <c r="DEA41" s="148"/>
      <c r="DEB41" s="149"/>
      <c r="DEG41" s="161" t="s">
        <v>199</v>
      </c>
      <c r="DEH41" s="147"/>
      <c r="DEI41" s="148"/>
      <c r="DEJ41" s="149"/>
      <c r="DEO41" s="161" t="s">
        <v>199</v>
      </c>
      <c r="DEP41" s="147"/>
      <c r="DEQ41" s="148"/>
      <c r="DER41" s="149"/>
      <c r="DEW41" s="161" t="s">
        <v>199</v>
      </c>
      <c r="DEX41" s="147"/>
      <c r="DEY41" s="148"/>
      <c r="DEZ41" s="149"/>
      <c r="DFE41" s="161" t="s">
        <v>199</v>
      </c>
      <c r="DFF41" s="147"/>
      <c r="DFG41" s="148"/>
      <c r="DFH41" s="149"/>
      <c r="DFM41" s="161" t="s">
        <v>199</v>
      </c>
      <c r="DFN41" s="147"/>
      <c r="DFO41" s="148"/>
      <c r="DFP41" s="149"/>
      <c r="DFU41" s="161" t="s">
        <v>199</v>
      </c>
      <c r="DFV41" s="147"/>
      <c r="DFW41" s="148"/>
      <c r="DFX41" s="149"/>
      <c r="DGC41" s="161" t="s">
        <v>199</v>
      </c>
      <c r="DGD41" s="147"/>
      <c r="DGE41" s="148"/>
      <c r="DGF41" s="149"/>
      <c r="DGK41" s="161" t="s">
        <v>199</v>
      </c>
      <c r="DGL41" s="147"/>
      <c r="DGM41" s="148"/>
      <c r="DGN41" s="149"/>
      <c r="DGS41" s="161" t="s">
        <v>199</v>
      </c>
      <c r="DGT41" s="147"/>
      <c r="DGU41" s="148"/>
      <c r="DGV41" s="149"/>
      <c r="DHA41" s="161" t="s">
        <v>199</v>
      </c>
      <c r="DHB41" s="147"/>
      <c r="DHC41" s="148"/>
      <c r="DHD41" s="149"/>
      <c r="DHI41" s="161" t="s">
        <v>199</v>
      </c>
      <c r="DHJ41" s="147"/>
      <c r="DHK41" s="148"/>
      <c r="DHL41" s="149"/>
      <c r="DHQ41" s="161" t="s">
        <v>199</v>
      </c>
      <c r="DHR41" s="147"/>
      <c r="DHS41" s="148"/>
      <c r="DHT41" s="149"/>
      <c r="DHY41" s="161" t="s">
        <v>199</v>
      </c>
      <c r="DHZ41" s="147"/>
      <c r="DIA41" s="148"/>
      <c r="DIB41" s="149"/>
      <c r="DIG41" s="161" t="s">
        <v>199</v>
      </c>
      <c r="DIH41" s="147"/>
      <c r="DII41" s="148"/>
      <c r="DIJ41" s="149"/>
      <c r="DIO41" s="161" t="s">
        <v>199</v>
      </c>
      <c r="DIP41" s="147"/>
      <c r="DIQ41" s="148"/>
      <c r="DIR41" s="149"/>
      <c r="DIW41" s="161" t="s">
        <v>199</v>
      </c>
      <c r="DIX41" s="147"/>
      <c r="DIY41" s="148"/>
      <c r="DIZ41" s="149"/>
      <c r="DJE41" s="161" t="s">
        <v>199</v>
      </c>
      <c r="DJF41" s="147"/>
      <c r="DJG41" s="148"/>
      <c r="DJH41" s="149"/>
      <c r="DJM41" s="161" t="s">
        <v>199</v>
      </c>
      <c r="DJN41" s="147"/>
      <c r="DJO41" s="148"/>
      <c r="DJP41" s="149"/>
      <c r="DJU41" s="161" t="s">
        <v>199</v>
      </c>
      <c r="DJV41" s="147"/>
      <c r="DJW41" s="148"/>
      <c r="DJX41" s="149"/>
      <c r="DKC41" s="161" t="s">
        <v>199</v>
      </c>
      <c r="DKD41" s="147"/>
      <c r="DKE41" s="148"/>
      <c r="DKF41" s="149"/>
      <c r="DKK41" s="161" t="s">
        <v>199</v>
      </c>
      <c r="DKL41" s="147"/>
      <c r="DKM41" s="148"/>
      <c r="DKN41" s="149"/>
      <c r="DKS41" s="161" t="s">
        <v>199</v>
      </c>
      <c r="DKT41" s="147"/>
      <c r="DKU41" s="148"/>
      <c r="DKV41" s="149"/>
      <c r="DLA41" s="161" t="s">
        <v>199</v>
      </c>
      <c r="DLB41" s="147"/>
      <c r="DLC41" s="148"/>
      <c r="DLD41" s="149"/>
      <c r="DLI41" s="161" t="s">
        <v>199</v>
      </c>
      <c r="DLJ41" s="147"/>
      <c r="DLK41" s="148"/>
      <c r="DLL41" s="149"/>
      <c r="DLQ41" s="161" t="s">
        <v>199</v>
      </c>
      <c r="DLR41" s="147"/>
      <c r="DLS41" s="148"/>
      <c r="DLT41" s="149"/>
      <c r="DLY41" s="161" t="s">
        <v>199</v>
      </c>
      <c r="DLZ41" s="147"/>
      <c r="DMA41" s="148"/>
      <c r="DMB41" s="149"/>
      <c r="DMG41" s="161" t="s">
        <v>199</v>
      </c>
      <c r="DMH41" s="147"/>
      <c r="DMI41" s="148"/>
      <c r="DMJ41" s="149"/>
      <c r="DMO41" s="161" t="s">
        <v>199</v>
      </c>
      <c r="DMP41" s="147"/>
      <c r="DMQ41" s="148"/>
      <c r="DMR41" s="149"/>
      <c r="DMW41" s="161" t="s">
        <v>199</v>
      </c>
      <c r="DMX41" s="147"/>
      <c r="DMY41" s="148"/>
      <c r="DMZ41" s="149"/>
      <c r="DNE41" s="161" t="s">
        <v>199</v>
      </c>
      <c r="DNF41" s="147"/>
      <c r="DNG41" s="148"/>
      <c r="DNH41" s="149"/>
      <c r="DNM41" s="161" t="s">
        <v>199</v>
      </c>
      <c r="DNN41" s="147"/>
      <c r="DNO41" s="148"/>
      <c r="DNP41" s="149"/>
      <c r="DNU41" s="161" t="s">
        <v>199</v>
      </c>
      <c r="DNV41" s="147"/>
      <c r="DNW41" s="148"/>
      <c r="DNX41" s="149"/>
      <c r="DOC41" s="161" t="s">
        <v>199</v>
      </c>
      <c r="DOD41" s="147"/>
      <c r="DOE41" s="148"/>
      <c r="DOF41" s="149"/>
      <c r="DOK41" s="161" t="s">
        <v>199</v>
      </c>
      <c r="DOL41" s="147"/>
      <c r="DOM41" s="148"/>
      <c r="DON41" s="149"/>
      <c r="DOS41" s="161" t="s">
        <v>199</v>
      </c>
      <c r="DOT41" s="147"/>
      <c r="DOU41" s="148"/>
      <c r="DOV41" s="149"/>
      <c r="DPA41" s="161" t="s">
        <v>199</v>
      </c>
      <c r="DPB41" s="147"/>
      <c r="DPC41" s="148"/>
      <c r="DPD41" s="149"/>
      <c r="DPI41" s="161" t="s">
        <v>199</v>
      </c>
      <c r="DPJ41" s="147"/>
      <c r="DPK41" s="148"/>
      <c r="DPL41" s="149"/>
      <c r="DPQ41" s="161" t="s">
        <v>199</v>
      </c>
      <c r="DPR41" s="147"/>
      <c r="DPS41" s="148"/>
      <c r="DPT41" s="149"/>
      <c r="DPY41" s="161" t="s">
        <v>199</v>
      </c>
      <c r="DPZ41" s="147"/>
      <c r="DQA41" s="148"/>
      <c r="DQB41" s="149"/>
      <c r="DQG41" s="161" t="s">
        <v>199</v>
      </c>
      <c r="DQH41" s="147"/>
      <c r="DQI41" s="148"/>
      <c r="DQJ41" s="149"/>
      <c r="DQO41" s="161" t="s">
        <v>199</v>
      </c>
      <c r="DQP41" s="147"/>
      <c r="DQQ41" s="148"/>
      <c r="DQR41" s="149"/>
      <c r="DQW41" s="161" t="s">
        <v>199</v>
      </c>
      <c r="DQX41" s="147"/>
      <c r="DQY41" s="148"/>
      <c r="DQZ41" s="149"/>
      <c r="DRE41" s="161" t="s">
        <v>199</v>
      </c>
      <c r="DRF41" s="147"/>
      <c r="DRG41" s="148"/>
      <c r="DRH41" s="149"/>
      <c r="DRM41" s="161" t="s">
        <v>199</v>
      </c>
      <c r="DRN41" s="147"/>
      <c r="DRO41" s="148"/>
      <c r="DRP41" s="149"/>
      <c r="DRU41" s="161" t="s">
        <v>199</v>
      </c>
      <c r="DRV41" s="147"/>
      <c r="DRW41" s="148"/>
      <c r="DRX41" s="149"/>
      <c r="DSC41" s="161" t="s">
        <v>199</v>
      </c>
      <c r="DSD41" s="147"/>
      <c r="DSE41" s="148"/>
      <c r="DSF41" s="149"/>
      <c r="DSK41" s="161" t="s">
        <v>199</v>
      </c>
      <c r="DSL41" s="147"/>
      <c r="DSM41" s="148"/>
      <c r="DSN41" s="149"/>
      <c r="DSS41" s="161" t="s">
        <v>199</v>
      </c>
      <c r="DST41" s="147"/>
      <c r="DSU41" s="148"/>
      <c r="DSV41" s="149"/>
      <c r="DTA41" s="161" t="s">
        <v>199</v>
      </c>
      <c r="DTB41" s="147"/>
      <c r="DTC41" s="148"/>
      <c r="DTD41" s="149"/>
      <c r="DTI41" s="161" t="s">
        <v>199</v>
      </c>
      <c r="DTJ41" s="147"/>
      <c r="DTK41" s="148"/>
      <c r="DTL41" s="149"/>
      <c r="DTQ41" s="161" t="s">
        <v>199</v>
      </c>
      <c r="DTR41" s="147"/>
      <c r="DTS41" s="148"/>
      <c r="DTT41" s="149"/>
      <c r="DTY41" s="161" t="s">
        <v>199</v>
      </c>
      <c r="DTZ41" s="147"/>
      <c r="DUA41" s="148"/>
      <c r="DUB41" s="149"/>
      <c r="DUG41" s="161" t="s">
        <v>199</v>
      </c>
      <c r="DUH41" s="147"/>
      <c r="DUI41" s="148"/>
      <c r="DUJ41" s="149"/>
      <c r="DUO41" s="161" t="s">
        <v>199</v>
      </c>
      <c r="DUP41" s="147"/>
      <c r="DUQ41" s="148"/>
      <c r="DUR41" s="149"/>
      <c r="DUW41" s="161" t="s">
        <v>199</v>
      </c>
      <c r="DUX41" s="147"/>
      <c r="DUY41" s="148"/>
      <c r="DUZ41" s="149"/>
      <c r="DVE41" s="161" t="s">
        <v>199</v>
      </c>
      <c r="DVF41" s="147"/>
      <c r="DVG41" s="148"/>
      <c r="DVH41" s="149"/>
      <c r="DVM41" s="161" t="s">
        <v>199</v>
      </c>
      <c r="DVN41" s="147"/>
      <c r="DVO41" s="148"/>
      <c r="DVP41" s="149"/>
      <c r="DVU41" s="161" t="s">
        <v>199</v>
      </c>
      <c r="DVV41" s="147"/>
      <c r="DVW41" s="148"/>
      <c r="DVX41" s="149"/>
      <c r="DWC41" s="161" t="s">
        <v>199</v>
      </c>
      <c r="DWD41" s="147"/>
      <c r="DWE41" s="148"/>
      <c r="DWF41" s="149"/>
      <c r="DWK41" s="161" t="s">
        <v>199</v>
      </c>
      <c r="DWL41" s="147"/>
      <c r="DWM41" s="148"/>
      <c r="DWN41" s="149"/>
      <c r="DWS41" s="161" t="s">
        <v>199</v>
      </c>
      <c r="DWT41" s="147"/>
      <c r="DWU41" s="148"/>
      <c r="DWV41" s="149"/>
      <c r="DXA41" s="161" t="s">
        <v>199</v>
      </c>
      <c r="DXB41" s="147"/>
      <c r="DXC41" s="148"/>
      <c r="DXD41" s="149"/>
      <c r="DXI41" s="161" t="s">
        <v>199</v>
      </c>
      <c r="DXJ41" s="147"/>
      <c r="DXK41" s="148"/>
      <c r="DXL41" s="149"/>
      <c r="DXQ41" s="161" t="s">
        <v>199</v>
      </c>
      <c r="DXR41" s="147"/>
      <c r="DXS41" s="148"/>
      <c r="DXT41" s="149"/>
      <c r="DXY41" s="161" t="s">
        <v>199</v>
      </c>
      <c r="DXZ41" s="147"/>
      <c r="DYA41" s="148"/>
      <c r="DYB41" s="149"/>
      <c r="DYG41" s="161" t="s">
        <v>199</v>
      </c>
      <c r="DYH41" s="147"/>
      <c r="DYI41" s="148"/>
      <c r="DYJ41" s="149"/>
      <c r="DYO41" s="161" t="s">
        <v>199</v>
      </c>
      <c r="DYP41" s="147"/>
      <c r="DYQ41" s="148"/>
      <c r="DYR41" s="149"/>
      <c r="DYW41" s="161" t="s">
        <v>199</v>
      </c>
      <c r="DYX41" s="147"/>
      <c r="DYY41" s="148"/>
      <c r="DYZ41" s="149"/>
      <c r="DZE41" s="161" t="s">
        <v>199</v>
      </c>
      <c r="DZF41" s="147"/>
      <c r="DZG41" s="148"/>
      <c r="DZH41" s="149"/>
      <c r="DZM41" s="161" t="s">
        <v>199</v>
      </c>
      <c r="DZN41" s="147"/>
      <c r="DZO41" s="148"/>
      <c r="DZP41" s="149"/>
      <c r="DZU41" s="161" t="s">
        <v>199</v>
      </c>
      <c r="DZV41" s="147"/>
      <c r="DZW41" s="148"/>
      <c r="DZX41" s="149"/>
      <c r="EAC41" s="161" t="s">
        <v>199</v>
      </c>
      <c r="EAD41" s="147"/>
      <c r="EAE41" s="148"/>
      <c r="EAF41" s="149"/>
      <c r="EAK41" s="161" t="s">
        <v>199</v>
      </c>
      <c r="EAL41" s="147"/>
      <c r="EAM41" s="148"/>
      <c r="EAN41" s="149"/>
      <c r="EAS41" s="161" t="s">
        <v>199</v>
      </c>
      <c r="EAT41" s="147"/>
      <c r="EAU41" s="148"/>
      <c r="EAV41" s="149"/>
      <c r="EBA41" s="161" t="s">
        <v>199</v>
      </c>
      <c r="EBB41" s="147"/>
      <c r="EBC41" s="148"/>
      <c r="EBD41" s="149"/>
      <c r="EBI41" s="161" t="s">
        <v>199</v>
      </c>
      <c r="EBJ41" s="147"/>
      <c r="EBK41" s="148"/>
      <c r="EBL41" s="149"/>
      <c r="EBQ41" s="161" t="s">
        <v>199</v>
      </c>
      <c r="EBR41" s="147"/>
      <c r="EBS41" s="148"/>
      <c r="EBT41" s="149"/>
      <c r="EBY41" s="161" t="s">
        <v>199</v>
      </c>
      <c r="EBZ41" s="147"/>
      <c r="ECA41" s="148"/>
      <c r="ECB41" s="149"/>
      <c r="ECG41" s="161" t="s">
        <v>199</v>
      </c>
      <c r="ECH41" s="147"/>
      <c r="ECI41" s="148"/>
      <c r="ECJ41" s="149"/>
      <c r="ECO41" s="161" t="s">
        <v>199</v>
      </c>
      <c r="ECP41" s="147"/>
      <c r="ECQ41" s="148"/>
      <c r="ECR41" s="149"/>
      <c r="ECW41" s="161" t="s">
        <v>199</v>
      </c>
      <c r="ECX41" s="147"/>
      <c r="ECY41" s="148"/>
      <c r="ECZ41" s="149"/>
      <c r="EDE41" s="161" t="s">
        <v>199</v>
      </c>
      <c r="EDF41" s="147"/>
      <c r="EDG41" s="148"/>
      <c r="EDH41" s="149"/>
      <c r="EDM41" s="161" t="s">
        <v>199</v>
      </c>
      <c r="EDN41" s="147"/>
      <c r="EDO41" s="148"/>
      <c r="EDP41" s="149"/>
      <c r="EDU41" s="161" t="s">
        <v>199</v>
      </c>
      <c r="EDV41" s="147"/>
      <c r="EDW41" s="148"/>
      <c r="EDX41" s="149"/>
      <c r="EEC41" s="161" t="s">
        <v>199</v>
      </c>
      <c r="EED41" s="147"/>
      <c r="EEE41" s="148"/>
      <c r="EEF41" s="149"/>
      <c r="EEK41" s="161" t="s">
        <v>199</v>
      </c>
      <c r="EEL41" s="147"/>
      <c r="EEM41" s="148"/>
      <c r="EEN41" s="149"/>
      <c r="EES41" s="161" t="s">
        <v>199</v>
      </c>
      <c r="EET41" s="147"/>
      <c r="EEU41" s="148"/>
      <c r="EEV41" s="149"/>
      <c r="EFA41" s="161" t="s">
        <v>199</v>
      </c>
      <c r="EFB41" s="147"/>
      <c r="EFC41" s="148"/>
      <c r="EFD41" s="149"/>
      <c r="EFI41" s="161" t="s">
        <v>199</v>
      </c>
      <c r="EFJ41" s="147"/>
      <c r="EFK41" s="148"/>
      <c r="EFL41" s="149"/>
      <c r="EFQ41" s="161" t="s">
        <v>199</v>
      </c>
      <c r="EFR41" s="147"/>
      <c r="EFS41" s="148"/>
      <c r="EFT41" s="149"/>
      <c r="EFY41" s="161" t="s">
        <v>199</v>
      </c>
      <c r="EFZ41" s="147"/>
      <c r="EGA41" s="148"/>
      <c r="EGB41" s="149"/>
      <c r="EGG41" s="161" t="s">
        <v>199</v>
      </c>
      <c r="EGH41" s="147"/>
      <c r="EGI41" s="148"/>
      <c r="EGJ41" s="149"/>
      <c r="EGO41" s="161" t="s">
        <v>199</v>
      </c>
      <c r="EGP41" s="147"/>
      <c r="EGQ41" s="148"/>
      <c r="EGR41" s="149"/>
      <c r="EGW41" s="161" t="s">
        <v>199</v>
      </c>
      <c r="EGX41" s="147"/>
      <c r="EGY41" s="148"/>
      <c r="EGZ41" s="149"/>
      <c r="EHE41" s="161" t="s">
        <v>199</v>
      </c>
      <c r="EHF41" s="147"/>
      <c r="EHG41" s="148"/>
      <c r="EHH41" s="149"/>
      <c r="EHM41" s="161" t="s">
        <v>199</v>
      </c>
      <c r="EHN41" s="147"/>
      <c r="EHO41" s="148"/>
      <c r="EHP41" s="149"/>
      <c r="EHU41" s="161" t="s">
        <v>199</v>
      </c>
      <c r="EHV41" s="147"/>
      <c r="EHW41" s="148"/>
      <c r="EHX41" s="149"/>
      <c r="EIC41" s="161" t="s">
        <v>199</v>
      </c>
      <c r="EID41" s="147"/>
      <c r="EIE41" s="148"/>
      <c r="EIF41" s="149"/>
      <c r="EIK41" s="161" t="s">
        <v>199</v>
      </c>
      <c r="EIL41" s="147"/>
      <c r="EIM41" s="148"/>
      <c r="EIN41" s="149"/>
      <c r="EIS41" s="161" t="s">
        <v>199</v>
      </c>
      <c r="EIT41" s="147"/>
      <c r="EIU41" s="148"/>
      <c r="EIV41" s="149"/>
      <c r="EJA41" s="161" t="s">
        <v>199</v>
      </c>
      <c r="EJB41" s="147"/>
      <c r="EJC41" s="148"/>
      <c r="EJD41" s="149"/>
      <c r="EJI41" s="161" t="s">
        <v>199</v>
      </c>
      <c r="EJJ41" s="147"/>
      <c r="EJK41" s="148"/>
      <c r="EJL41" s="149"/>
      <c r="EJQ41" s="161" t="s">
        <v>199</v>
      </c>
      <c r="EJR41" s="147"/>
      <c r="EJS41" s="148"/>
      <c r="EJT41" s="149"/>
      <c r="EJY41" s="161" t="s">
        <v>199</v>
      </c>
      <c r="EJZ41" s="147"/>
      <c r="EKA41" s="148"/>
      <c r="EKB41" s="149"/>
      <c r="EKG41" s="161" t="s">
        <v>199</v>
      </c>
      <c r="EKH41" s="147"/>
      <c r="EKI41" s="148"/>
      <c r="EKJ41" s="149"/>
      <c r="EKO41" s="161" t="s">
        <v>199</v>
      </c>
      <c r="EKP41" s="147"/>
      <c r="EKQ41" s="148"/>
      <c r="EKR41" s="149"/>
      <c r="EKW41" s="161" t="s">
        <v>199</v>
      </c>
      <c r="EKX41" s="147"/>
      <c r="EKY41" s="148"/>
      <c r="EKZ41" s="149"/>
      <c r="ELE41" s="161" t="s">
        <v>199</v>
      </c>
      <c r="ELF41" s="147"/>
      <c r="ELG41" s="148"/>
      <c r="ELH41" s="149"/>
      <c r="ELM41" s="161" t="s">
        <v>199</v>
      </c>
      <c r="ELN41" s="147"/>
      <c r="ELO41" s="148"/>
      <c r="ELP41" s="149"/>
      <c r="ELU41" s="161" t="s">
        <v>199</v>
      </c>
      <c r="ELV41" s="147"/>
      <c r="ELW41" s="148"/>
      <c r="ELX41" s="149"/>
      <c r="EMC41" s="161" t="s">
        <v>199</v>
      </c>
      <c r="EMD41" s="147"/>
      <c r="EME41" s="148"/>
      <c r="EMF41" s="149"/>
      <c r="EMK41" s="161" t="s">
        <v>199</v>
      </c>
      <c r="EML41" s="147"/>
      <c r="EMM41" s="148"/>
      <c r="EMN41" s="149"/>
      <c r="EMS41" s="161" t="s">
        <v>199</v>
      </c>
      <c r="EMT41" s="147"/>
      <c r="EMU41" s="148"/>
      <c r="EMV41" s="149"/>
      <c r="ENA41" s="161" t="s">
        <v>199</v>
      </c>
      <c r="ENB41" s="147"/>
      <c r="ENC41" s="148"/>
      <c r="END41" s="149"/>
      <c r="ENI41" s="161" t="s">
        <v>199</v>
      </c>
      <c r="ENJ41" s="147"/>
      <c r="ENK41" s="148"/>
      <c r="ENL41" s="149"/>
      <c r="ENQ41" s="161" t="s">
        <v>199</v>
      </c>
      <c r="ENR41" s="147"/>
      <c r="ENS41" s="148"/>
      <c r="ENT41" s="149"/>
      <c r="ENY41" s="161" t="s">
        <v>199</v>
      </c>
      <c r="ENZ41" s="147"/>
      <c r="EOA41" s="148"/>
      <c r="EOB41" s="149"/>
      <c r="EOG41" s="161" t="s">
        <v>199</v>
      </c>
      <c r="EOH41" s="147"/>
      <c r="EOI41" s="148"/>
      <c r="EOJ41" s="149"/>
      <c r="EOO41" s="161" t="s">
        <v>199</v>
      </c>
      <c r="EOP41" s="147"/>
      <c r="EOQ41" s="148"/>
      <c r="EOR41" s="149"/>
      <c r="EOW41" s="161" t="s">
        <v>199</v>
      </c>
      <c r="EOX41" s="147"/>
      <c r="EOY41" s="148"/>
      <c r="EOZ41" s="149"/>
      <c r="EPE41" s="161" t="s">
        <v>199</v>
      </c>
      <c r="EPF41" s="147"/>
      <c r="EPG41" s="148"/>
      <c r="EPH41" s="149"/>
      <c r="EPM41" s="161" t="s">
        <v>199</v>
      </c>
      <c r="EPN41" s="147"/>
      <c r="EPO41" s="148"/>
      <c r="EPP41" s="149"/>
      <c r="EPU41" s="161" t="s">
        <v>199</v>
      </c>
      <c r="EPV41" s="147"/>
      <c r="EPW41" s="148"/>
      <c r="EPX41" s="149"/>
      <c r="EQC41" s="161" t="s">
        <v>199</v>
      </c>
      <c r="EQD41" s="147"/>
      <c r="EQE41" s="148"/>
      <c r="EQF41" s="149"/>
      <c r="EQK41" s="161" t="s">
        <v>199</v>
      </c>
      <c r="EQL41" s="147"/>
      <c r="EQM41" s="148"/>
      <c r="EQN41" s="149"/>
      <c r="EQS41" s="161" t="s">
        <v>199</v>
      </c>
      <c r="EQT41" s="147"/>
      <c r="EQU41" s="148"/>
      <c r="EQV41" s="149"/>
      <c r="ERA41" s="161" t="s">
        <v>199</v>
      </c>
      <c r="ERB41" s="147"/>
      <c r="ERC41" s="148"/>
      <c r="ERD41" s="149"/>
      <c r="ERI41" s="161" t="s">
        <v>199</v>
      </c>
      <c r="ERJ41" s="147"/>
      <c r="ERK41" s="148"/>
      <c r="ERL41" s="149"/>
      <c r="ERQ41" s="161" t="s">
        <v>199</v>
      </c>
      <c r="ERR41" s="147"/>
      <c r="ERS41" s="148"/>
      <c r="ERT41" s="149"/>
      <c r="ERY41" s="161" t="s">
        <v>199</v>
      </c>
      <c r="ERZ41" s="147"/>
      <c r="ESA41" s="148"/>
      <c r="ESB41" s="149"/>
      <c r="ESG41" s="161" t="s">
        <v>199</v>
      </c>
      <c r="ESH41" s="147"/>
      <c r="ESI41" s="148"/>
      <c r="ESJ41" s="149"/>
      <c r="ESO41" s="161" t="s">
        <v>199</v>
      </c>
      <c r="ESP41" s="147"/>
      <c r="ESQ41" s="148"/>
      <c r="ESR41" s="149"/>
      <c r="ESW41" s="161" t="s">
        <v>199</v>
      </c>
      <c r="ESX41" s="147"/>
      <c r="ESY41" s="148"/>
      <c r="ESZ41" s="149"/>
      <c r="ETE41" s="161" t="s">
        <v>199</v>
      </c>
      <c r="ETF41" s="147"/>
      <c r="ETG41" s="148"/>
      <c r="ETH41" s="149"/>
      <c r="ETM41" s="161" t="s">
        <v>199</v>
      </c>
      <c r="ETN41" s="147"/>
      <c r="ETO41" s="148"/>
      <c r="ETP41" s="149"/>
      <c r="ETU41" s="161" t="s">
        <v>199</v>
      </c>
      <c r="ETV41" s="147"/>
      <c r="ETW41" s="148"/>
      <c r="ETX41" s="149"/>
      <c r="EUC41" s="161" t="s">
        <v>199</v>
      </c>
      <c r="EUD41" s="147"/>
      <c r="EUE41" s="148"/>
      <c r="EUF41" s="149"/>
      <c r="EUK41" s="161" t="s">
        <v>199</v>
      </c>
      <c r="EUL41" s="147"/>
      <c r="EUM41" s="148"/>
      <c r="EUN41" s="149"/>
      <c r="EUS41" s="161" t="s">
        <v>199</v>
      </c>
      <c r="EUT41" s="147"/>
      <c r="EUU41" s="148"/>
      <c r="EUV41" s="149"/>
      <c r="EVA41" s="161" t="s">
        <v>199</v>
      </c>
      <c r="EVB41" s="147"/>
      <c r="EVC41" s="148"/>
      <c r="EVD41" s="149"/>
      <c r="EVI41" s="161" t="s">
        <v>199</v>
      </c>
      <c r="EVJ41" s="147"/>
      <c r="EVK41" s="148"/>
      <c r="EVL41" s="149"/>
      <c r="EVQ41" s="161" t="s">
        <v>199</v>
      </c>
      <c r="EVR41" s="147"/>
      <c r="EVS41" s="148"/>
      <c r="EVT41" s="149"/>
      <c r="EVY41" s="161" t="s">
        <v>199</v>
      </c>
      <c r="EVZ41" s="147"/>
      <c r="EWA41" s="148"/>
      <c r="EWB41" s="149"/>
      <c r="EWG41" s="161" t="s">
        <v>199</v>
      </c>
      <c r="EWH41" s="147"/>
      <c r="EWI41" s="148"/>
      <c r="EWJ41" s="149"/>
      <c r="EWO41" s="161" t="s">
        <v>199</v>
      </c>
      <c r="EWP41" s="147"/>
      <c r="EWQ41" s="148"/>
      <c r="EWR41" s="149"/>
      <c r="EWW41" s="161" t="s">
        <v>199</v>
      </c>
      <c r="EWX41" s="147"/>
      <c r="EWY41" s="148"/>
      <c r="EWZ41" s="149"/>
      <c r="EXE41" s="161" t="s">
        <v>199</v>
      </c>
      <c r="EXF41" s="147"/>
      <c r="EXG41" s="148"/>
      <c r="EXH41" s="149"/>
      <c r="EXM41" s="161" t="s">
        <v>199</v>
      </c>
      <c r="EXN41" s="147"/>
      <c r="EXO41" s="148"/>
      <c r="EXP41" s="149"/>
      <c r="EXU41" s="161" t="s">
        <v>199</v>
      </c>
      <c r="EXV41" s="147"/>
      <c r="EXW41" s="148"/>
      <c r="EXX41" s="149"/>
      <c r="EYC41" s="161" t="s">
        <v>199</v>
      </c>
      <c r="EYD41" s="147"/>
      <c r="EYE41" s="148"/>
      <c r="EYF41" s="149"/>
      <c r="EYK41" s="161" t="s">
        <v>199</v>
      </c>
      <c r="EYL41" s="147"/>
      <c r="EYM41" s="148"/>
      <c r="EYN41" s="149"/>
      <c r="EYS41" s="161" t="s">
        <v>199</v>
      </c>
      <c r="EYT41" s="147"/>
      <c r="EYU41" s="148"/>
      <c r="EYV41" s="149"/>
      <c r="EZA41" s="161" t="s">
        <v>199</v>
      </c>
      <c r="EZB41" s="147"/>
      <c r="EZC41" s="148"/>
      <c r="EZD41" s="149"/>
      <c r="EZI41" s="161" t="s">
        <v>199</v>
      </c>
      <c r="EZJ41" s="147"/>
      <c r="EZK41" s="148"/>
      <c r="EZL41" s="149"/>
      <c r="EZQ41" s="161" t="s">
        <v>199</v>
      </c>
      <c r="EZR41" s="147"/>
      <c r="EZS41" s="148"/>
      <c r="EZT41" s="149"/>
      <c r="EZY41" s="161" t="s">
        <v>199</v>
      </c>
      <c r="EZZ41" s="147"/>
      <c r="FAA41" s="148"/>
      <c r="FAB41" s="149"/>
      <c r="FAG41" s="161" t="s">
        <v>199</v>
      </c>
      <c r="FAH41" s="147"/>
      <c r="FAI41" s="148"/>
      <c r="FAJ41" s="149"/>
      <c r="FAO41" s="161" t="s">
        <v>199</v>
      </c>
      <c r="FAP41" s="147"/>
      <c r="FAQ41" s="148"/>
      <c r="FAR41" s="149"/>
      <c r="FAW41" s="161" t="s">
        <v>199</v>
      </c>
      <c r="FAX41" s="147"/>
      <c r="FAY41" s="148"/>
      <c r="FAZ41" s="149"/>
      <c r="FBE41" s="161" t="s">
        <v>199</v>
      </c>
      <c r="FBF41" s="147"/>
      <c r="FBG41" s="148"/>
      <c r="FBH41" s="149"/>
      <c r="FBM41" s="161" t="s">
        <v>199</v>
      </c>
      <c r="FBN41" s="147"/>
      <c r="FBO41" s="148"/>
      <c r="FBP41" s="149"/>
      <c r="FBU41" s="161" t="s">
        <v>199</v>
      </c>
      <c r="FBV41" s="147"/>
      <c r="FBW41" s="148"/>
      <c r="FBX41" s="149"/>
      <c r="FCC41" s="161" t="s">
        <v>199</v>
      </c>
      <c r="FCD41" s="147"/>
      <c r="FCE41" s="148"/>
      <c r="FCF41" s="149"/>
      <c r="FCK41" s="161" t="s">
        <v>199</v>
      </c>
      <c r="FCL41" s="147"/>
      <c r="FCM41" s="148"/>
      <c r="FCN41" s="149"/>
      <c r="FCS41" s="161" t="s">
        <v>199</v>
      </c>
      <c r="FCT41" s="147"/>
      <c r="FCU41" s="148"/>
      <c r="FCV41" s="149"/>
      <c r="FDA41" s="161" t="s">
        <v>199</v>
      </c>
      <c r="FDB41" s="147"/>
      <c r="FDC41" s="148"/>
      <c r="FDD41" s="149"/>
      <c r="FDI41" s="161" t="s">
        <v>199</v>
      </c>
      <c r="FDJ41" s="147"/>
      <c r="FDK41" s="148"/>
      <c r="FDL41" s="149"/>
      <c r="FDQ41" s="161" t="s">
        <v>199</v>
      </c>
      <c r="FDR41" s="147"/>
      <c r="FDS41" s="148"/>
      <c r="FDT41" s="149"/>
      <c r="FDY41" s="161" t="s">
        <v>199</v>
      </c>
      <c r="FDZ41" s="147"/>
      <c r="FEA41" s="148"/>
      <c r="FEB41" s="149"/>
      <c r="FEG41" s="161" t="s">
        <v>199</v>
      </c>
      <c r="FEH41" s="147"/>
      <c r="FEI41" s="148"/>
      <c r="FEJ41" s="149"/>
      <c r="FEO41" s="161" t="s">
        <v>199</v>
      </c>
      <c r="FEP41" s="147"/>
      <c r="FEQ41" s="148"/>
      <c r="FER41" s="149"/>
      <c r="FEW41" s="161" t="s">
        <v>199</v>
      </c>
      <c r="FEX41" s="147"/>
      <c r="FEY41" s="148"/>
      <c r="FEZ41" s="149"/>
      <c r="FFE41" s="161" t="s">
        <v>199</v>
      </c>
      <c r="FFF41" s="147"/>
      <c r="FFG41" s="148"/>
      <c r="FFH41" s="149"/>
      <c r="FFM41" s="161" t="s">
        <v>199</v>
      </c>
      <c r="FFN41" s="147"/>
      <c r="FFO41" s="148"/>
      <c r="FFP41" s="149"/>
      <c r="FFU41" s="161" t="s">
        <v>199</v>
      </c>
      <c r="FFV41" s="147"/>
      <c r="FFW41" s="148"/>
      <c r="FFX41" s="149"/>
      <c r="FGC41" s="161" t="s">
        <v>199</v>
      </c>
      <c r="FGD41" s="147"/>
      <c r="FGE41" s="148"/>
      <c r="FGF41" s="149"/>
      <c r="FGK41" s="161" t="s">
        <v>199</v>
      </c>
      <c r="FGL41" s="147"/>
      <c r="FGM41" s="148"/>
      <c r="FGN41" s="149"/>
      <c r="FGS41" s="161" t="s">
        <v>199</v>
      </c>
      <c r="FGT41" s="147"/>
      <c r="FGU41" s="148"/>
      <c r="FGV41" s="149"/>
      <c r="FHA41" s="161" t="s">
        <v>199</v>
      </c>
      <c r="FHB41" s="147"/>
      <c r="FHC41" s="148"/>
      <c r="FHD41" s="149"/>
      <c r="FHI41" s="161" t="s">
        <v>199</v>
      </c>
      <c r="FHJ41" s="147"/>
      <c r="FHK41" s="148"/>
      <c r="FHL41" s="149"/>
      <c r="FHQ41" s="161" t="s">
        <v>199</v>
      </c>
      <c r="FHR41" s="147"/>
      <c r="FHS41" s="148"/>
      <c r="FHT41" s="149"/>
      <c r="FHY41" s="161" t="s">
        <v>199</v>
      </c>
      <c r="FHZ41" s="147"/>
      <c r="FIA41" s="148"/>
      <c r="FIB41" s="149"/>
      <c r="FIG41" s="161" t="s">
        <v>199</v>
      </c>
      <c r="FIH41" s="147"/>
      <c r="FII41" s="148"/>
      <c r="FIJ41" s="149"/>
      <c r="FIO41" s="161" t="s">
        <v>199</v>
      </c>
      <c r="FIP41" s="147"/>
      <c r="FIQ41" s="148"/>
      <c r="FIR41" s="149"/>
      <c r="FIW41" s="161" t="s">
        <v>199</v>
      </c>
      <c r="FIX41" s="147"/>
      <c r="FIY41" s="148"/>
      <c r="FIZ41" s="149"/>
      <c r="FJE41" s="161" t="s">
        <v>199</v>
      </c>
      <c r="FJF41" s="147"/>
      <c r="FJG41" s="148"/>
      <c r="FJH41" s="149"/>
      <c r="FJM41" s="161" t="s">
        <v>199</v>
      </c>
      <c r="FJN41" s="147"/>
      <c r="FJO41" s="148"/>
      <c r="FJP41" s="149"/>
      <c r="FJU41" s="161" t="s">
        <v>199</v>
      </c>
      <c r="FJV41" s="147"/>
      <c r="FJW41" s="148"/>
      <c r="FJX41" s="149"/>
      <c r="FKC41" s="161" t="s">
        <v>199</v>
      </c>
      <c r="FKD41" s="147"/>
      <c r="FKE41" s="148"/>
      <c r="FKF41" s="149"/>
      <c r="FKK41" s="161" t="s">
        <v>199</v>
      </c>
      <c r="FKL41" s="147"/>
      <c r="FKM41" s="148"/>
      <c r="FKN41" s="149"/>
      <c r="FKS41" s="161" t="s">
        <v>199</v>
      </c>
      <c r="FKT41" s="147"/>
      <c r="FKU41" s="148"/>
      <c r="FKV41" s="149"/>
      <c r="FLA41" s="161" t="s">
        <v>199</v>
      </c>
      <c r="FLB41" s="147"/>
      <c r="FLC41" s="148"/>
      <c r="FLD41" s="149"/>
      <c r="FLI41" s="161" t="s">
        <v>199</v>
      </c>
      <c r="FLJ41" s="147"/>
      <c r="FLK41" s="148"/>
      <c r="FLL41" s="149"/>
      <c r="FLQ41" s="161" t="s">
        <v>199</v>
      </c>
      <c r="FLR41" s="147"/>
      <c r="FLS41" s="148"/>
      <c r="FLT41" s="149"/>
      <c r="FLY41" s="161" t="s">
        <v>199</v>
      </c>
      <c r="FLZ41" s="147"/>
      <c r="FMA41" s="148"/>
      <c r="FMB41" s="149"/>
      <c r="FMG41" s="161" t="s">
        <v>199</v>
      </c>
      <c r="FMH41" s="147"/>
      <c r="FMI41" s="148"/>
      <c r="FMJ41" s="149"/>
      <c r="FMO41" s="161" t="s">
        <v>199</v>
      </c>
      <c r="FMP41" s="147"/>
      <c r="FMQ41" s="148"/>
      <c r="FMR41" s="149"/>
      <c r="FMW41" s="161" t="s">
        <v>199</v>
      </c>
      <c r="FMX41" s="147"/>
      <c r="FMY41" s="148"/>
      <c r="FMZ41" s="149"/>
      <c r="FNE41" s="161" t="s">
        <v>199</v>
      </c>
      <c r="FNF41" s="147"/>
      <c r="FNG41" s="148"/>
      <c r="FNH41" s="149"/>
      <c r="FNM41" s="161" t="s">
        <v>199</v>
      </c>
      <c r="FNN41" s="147"/>
      <c r="FNO41" s="148"/>
      <c r="FNP41" s="149"/>
      <c r="FNU41" s="161" t="s">
        <v>199</v>
      </c>
      <c r="FNV41" s="147"/>
      <c r="FNW41" s="148"/>
      <c r="FNX41" s="149"/>
      <c r="FOC41" s="161" t="s">
        <v>199</v>
      </c>
      <c r="FOD41" s="147"/>
      <c r="FOE41" s="148"/>
      <c r="FOF41" s="149"/>
      <c r="FOK41" s="161" t="s">
        <v>199</v>
      </c>
      <c r="FOL41" s="147"/>
      <c r="FOM41" s="148"/>
      <c r="FON41" s="149"/>
      <c r="FOS41" s="161" t="s">
        <v>199</v>
      </c>
      <c r="FOT41" s="147"/>
      <c r="FOU41" s="148"/>
      <c r="FOV41" s="149"/>
      <c r="FPA41" s="161" t="s">
        <v>199</v>
      </c>
      <c r="FPB41" s="147"/>
      <c r="FPC41" s="148"/>
      <c r="FPD41" s="149"/>
      <c r="FPI41" s="161" t="s">
        <v>199</v>
      </c>
      <c r="FPJ41" s="147"/>
      <c r="FPK41" s="148"/>
      <c r="FPL41" s="149"/>
      <c r="FPQ41" s="161" t="s">
        <v>199</v>
      </c>
      <c r="FPR41" s="147"/>
      <c r="FPS41" s="148"/>
      <c r="FPT41" s="149"/>
      <c r="FPY41" s="161" t="s">
        <v>199</v>
      </c>
      <c r="FPZ41" s="147"/>
      <c r="FQA41" s="148"/>
      <c r="FQB41" s="149"/>
      <c r="FQG41" s="161" t="s">
        <v>199</v>
      </c>
      <c r="FQH41" s="147"/>
      <c r="FQI41" s="148"/>
      <c r="FQJ41" s="149"/>
      <c r="FQO41" s="161" t="s">
        <v>199</v>
      </c>
      <c r="FQP41" s="147"/>
      <c r="FQQ41" s="148"/>
      <c r="FQR41" s="149"/>
      <c r="FQW41" s="161" t="s">
        <v>199</v>
      </c>
      <c r="FQX41" s="147"/>
      <c r="FQY41" s="148"/>
      <c r="FQZ41" s="149"/>
      <c r="FRE41" s="161" t="s">
        <v>199</v>
      </c>
      <c r="FRF41" s="147"/>
      <c r="FRG41" s="148"/>
      <c r="FRH41" s="149"/>
      <c r="FRM41" s="161" t="s">
        <v>199</v>
      </c>
      <c r="FRN41" s="147"/>
      <c r="FRO41" s="148"/>
      <c r="FRP41" s="149"/>
      <c r="FRU41" s="161" t="s">
        <v>199</v>
      </c>
      <c r="FRV41" s="147"/>
      <c r="FRW41" s="148"/>
      <c r="FRX41" s="149"/>
      <c r="FSC41" s="161" t="s">
        <v>199</v>
      </c>
      <c r="FSD41" s="147"/>
      <c r="FSE41" s="148"/>
      <c r="FSF41" s="149"/>
      <c r="FSK41" s="161" t="s">
        <v>199</v>
      </c>
      <c r="FSL41" s="147"/>
      <c r="FSM41" s="148"/>
      <c r="FSN41" s="149"/>
      <c r="FSS41" s="161" t="s">
        <v>199</v>
      </c>
      <c r="FST41" s="147"/>
      <c r="FSU41" s="148"/>
      <c r="FSV41" s="149"/>
      <c r="FTA41" s="161" t="s">
        <v>199</v>
      </c>
      <c r="FTB41" s="147"/>
      <c r="FTC41" s="148"/>
      <c r="FTD41" s="149"/>
      <c r="FTI41" s="161" t="s">
        <v>199</v>
      </c>
      <c r="FTJ41" s="147"/>
      <c r="FTK41" s="148"/>
      <c r="FTL41" s="149"/>
      <c r="FTQ41" s="161" t="s">
        <v>199</v>
      </c>
      <c r="FTR41" s="147"/>
      <c r="FTS41" s="148"/>
      <c r="FTT41" s="149"/>
      <c r="FTY41" s="161" t="s">
        <v>199</v>
      </c>
      <c r="FTZ41" s="147"/>
      <c r="FUA41" s="148"/>
      <c r="FUB41" s="149"/>
      <c r="FUG41" s="161" t="s">
        <v>199</v>
      </c>
      <c r="FUH41" s="147"/>
      <c r="FUI41" s="148"/>
      <c r="FUJ41" s="149"/>
      <c r="FUO41" s="161" t="s">
        <v>199</v>
      </c>
      <c r="FUP41" s="147"/>
      <c r="FUQ41" s="148"/>
      <c r="FUR41" s="149"/>
      <c r="FUW41" s="161" t="s">
        <v>199</v>
      </c>
      <c r="FUX41" s="147"/>
      <c r="FUY41" s="148"/>
      <c r="FUZ41" s="149"/>
      <c r="FVE41" s="161" t="s">
        <v>199</v>
      </c>
      <c r="FVF41" s="147"/>
      <c r="FVG41" s="148"/>
      <c r="FVH41" s="149"/>
      <c r="FVM41" s="161" t="s">
        <v>199</v>
      </c>
      <c r="FVN41" s="147"/>
      <c r="FVO41" s="148"/>
      <c r="FVP41" s="149"/>
      <c r="FVU41" s="161" t="s">
        <v>199</v>
      </c>
      <c r="FVV41" s="147"/>
      <c r="FVW41" s="148"/>
      <c r="FVX41" s="149"/>
      <c r="FWC41" s="161" t="s">
        <v>199</v>
      </c>
      <c r="FWD41" s="147"/>
      <c r="FWE41" s="148"/>
      <c r="FWF41" s="149"/>
      <c r="FWK41" s="161" t="s">
        <v>199</v>
      </c>
      <c r="FWL41" s="147"/>
      <c r="FWM41" s="148"/>
      <c r="FWN41" s="149"/>
      <c r="FWS41" s="161" t="s">
        <v>199</v>
      </c>
      <c r="FWT41" s="147"/>
      <c r="FWU41" s="148"/>
      <c r="FWV41" s="149"/>
      <c r="FXA41" s="161" t="s">
        <v>199</v>
      </c>
      <c r="FXB41" s="147"/>
      <c r="FXC41" s="148"/>
      <c r="FXD41" s="149"/>
      <c r="FXI41" s="161" t="s">
        <v>199</v>
      </c>
      <c r="FXJ41" s="147"/>
      <c r="FXK41" s="148"/>
      <c r="FXL41" s="149"/>
      <c r="FXQ41" s="161" t="s">
        <v>199</v>
      </c>
      <c r="FXR41" s="147"/>
      <c r="FXS41" s="148"/>
      <c r="FXT41" s="149"/>
      <c r="FXY41" s="161" t="s">
        <v>199</v>
      </c>
      <c r="FXZ41" s="147"/>
      <c r="FYA41" s="148"/>
      <c r="FYB41" s="149"/>
      <c r="FYG41" s="161" t="s">
        <v>199</v>
      </c>
      <c r="FYH41" s="147"/>
      <c r="FYI41" s="148"/>
      <c r="FYJ41" s="149"/>
      <c r="FYO41" s="161" t="s">
        <v>199</v>
      </c>
      <c r="FYP41" s="147"/>
      <c r="FYQ41" s="148"/>
      <c r="FYR41" s="149"/>
      <c r="FYW41" s="161" t="s">
        <v>199</v>
      </c>
      <c r="FYX41" s="147"/>
      <c r="FYY41" s="148"/>
      <c r="FYZ41" s="149"/>
      <c r="FZE41" s="161" t="s">
        <v>199</v>
      </c>
      <c r="FZF41" s="147"/>
      <c r="FZG41" s="148"/>
      <c r="FZH41" s="149"/>
      <c r="FZM41" s="161" t="s">
        <v>199</v>
      </c>
      <c r="FZN41" s="147"/>
      <c r="FZO41" s="148"/>
      <c r="FZP41" s="149"/>
      <c r="FZU41" s="161" t="s">
        <v>199</v>
      </c>
      <c r="FZV41" s="147"/>
      <c r="FZW41" s="148"/>
      <c r="FZX41" s="149"/>
      <c r="GAC41" s="161" t="s">
        <v>199</v>
      </c>
      <c r="GAD41" s="147"/>
      <c r="GAE41" s="148"/>
      <c r="GAF41" s="149"/>
      <c r="GAK41" s="161" t="s">
        <v>199</v>
      </c>
      <c r="GAL41" s="147"/>
      <c r="GAM41" s="148"/>
      <c r="GAN41" s="149"/>
      <c r="GAS41" s="161" t="s">
        <v>199</v>
      </c>
      <c r="GAT41" s="147"/>
      <c r="GAU41" s="148"/>
      <c r="GAV41" s="149"/>
      <c r="GBA41" s="161" t="s">
        <v>199</v>
      </c>
      <c r="GBB41" s="147"/>
      <c r="GBC41" s="148"/>
      <c r="GBD41" s="149"/>
      <c r="GBI41" s="161" t="s">
        <v>199</v>
      </c>
      <c r="GBJ41" s="147"/>
      <c r="GBK41" s="148"/>
      <c r="GBL41" s="149"/>
      <c r="GBQ41" s="161" t="s">
        <v>199</v>
      </c>
      <c r="GBR41" s="147"/>
      <c r="GBS41" s="148"/>
      <c r="GBT41" s="149"/>
      <c r="GBY41" s="161" t="s">
        <v>199</v>
      </c>
      <c r="GBZ41" s="147"/>
      <c r="GCA41" s="148"/>
      <c r="GCB41" s="149"/>
      <c r="GCG41" s="161" t="s">
        <v>199</v>
      </c>
      <c r="GCH41" s="147"/>
      <c r="GCI41" s="148"/>
      <c r="GCJ41" s="149"/>
      <c r="GCO41" s="161" t="s">
        <v>199</v>
      </c>
      <c r="GCP41" s="147"/>
      <c r="GCQ41" s="148"/>
      <c r="GCR41" s="149"/>
      <c r="GCW41" s="161" t="s">
        <v>199</v>
      </c>
      <c r="GCX41" s="147"/>
      <c r="GCY41" s="148"/>
      <c r="GCZ41" s="149"/>
      <c r="GDE41" s="161" t="s">
        <v>199</v>
      </c>
      <c r="GDF41" s="147"/>
      <c r="GDG41" s="148"/>
      <c r="GDH41" s="149"/>
      <c r="GDM41" s="161" t="s">
        <v>199</v>
      </c>
      <c r="GDN41" s="147"/>
      <c r="GDO41" s="148"/>
      <c r="GDP41" s="149"/>
      <c r="GDU41" s="161" t="s">
        <v>199</v>
      </c>
      <c r="GDV41" s="147"/>
      <c r="GDW41" s="148"/>
      <c r="GDX41" s="149"/>
      <c r="GEC41" s="161" t="s">
        <v>199</v>
      </c>
      <c r="GED41" s="147"/>
      <c r="GEE41" s="148"/>
      <c r="GEF41" s="149"/>
      <c r="GEK41" s="161" t="s">
        <v>199</v>
      </c>
      <c r="GEL41" s="147"/>
      <c r="GEM41" s="148"/>
      <c r="GEN41" s="149"/>
      <c r="GES41" s="161" t="s">
        <v>199</v>
      </c>
      <c r="GET41" s="147"/>
      <c r="GEU41" s="148"/>
      <c r="GEV41" s="149"/>
      <c r="GFA41" s="161" t="s">
        <v>199</v>
      </c>
      <c r="GFB41" s="147"/>
      <c r="GFC41" s="148"/>
      <c r="GFD41" s="149"/>
      <c r="GFI41" s="161" t="s">
        <v>199</v>
      </c>
      <c r="GFJ41" s="147"/>
      <c r="GFK41" s="148"/>
      <c r="GFL41" s="149"/>
      <c r="GFQ41" s="161" t="s">
        <v>199</v>
      </c>
      <c r="GFR41" s="147"/>
      <c r="GFS41" s="148"/>
      <c r="GFT41" s="149"/>
      <c r="GFY41" s="161" t="s">
        <v>199</v>
      </c>
      <c r="GFZ41" s="147"/>
      <c r="GGA41" s="148"/>
      <c r="GGB41" s="149"/>
      <c r="GGG41" s="161" t="s">
        <v>199</v>
      </c>
      <c r="GGH41" s="147"/>
      <c r="GGI41" s="148"/>
      <c r="GGJ41" s="149"/>
      <c r="GGO41" s="161" t="s">
        <v>199</v>
      </c>
      <c r="GGP41" s="147"/>
      <c r="GGQ41" s="148"/>
      <c r="GGR41" s="149"/>
      <c r="GGW41" s="161" t="s">
        <v>199</v>
      </c>
      <c r="GGX41" s="147"/>
      <c r="GGY41" s="148"/>
      <c r="GGZ41" s="149"/>
      <c r="GHE41" s="161" t="s">
        <v>199</v>
      </c>
      <c r="GHF41" s="147"/>
      <c r="GHG41" s="148"/>
      <c r="GHH41" s="149"/>
      <c r="GHM41" s="161" t="s">
        <v>199</v>
      </c>
      <c r="GHN41" s="147"/>
      <c r="GHO41" s="148"/>
      <c r="GHP41" s="149"/>
      <c r="GHU41" s="161" t="s">
        <v>199</v>
      </c>
      <c r="GHV41" s="147"/>
      <c r="GHW41" s="148"/>
      <c r="GHX41" s="149"/>
      <c r="GIC41" s="161" t="s">
        <v>199</v>
      </c>
      <c r="GID41" s="147"/>
      <c r="GIE41" s="148"/>
      <c r="GIF41" s="149"/>
      <c r="GIK41" s="161" t="s">
        <v>199</v>
      </c>
      <c r="GIL41" s="147"/>
      <c r="GIM41" s="148"/>
      <c r="GIN41" s="149"/>
      <c r="GIS41" s="161" t="s">
        <v>199</v>
      </c>
      <c r="GIT41" s="147"/>
      <c r="GIU41" s="148"/>
      <c r="GIV41" s="149"/>
      <c r="GJA41" s="161" t="s">
        <v>199</v>
      </c>
      <c r="GJB41" s="147"/>
      <c r="GJC41" s="148"/>
      <c r="GJD41" s="149"/>
      <c r="GJI41" s="161" t="s">
        <v>199</v>
      </c>
      <c r="GJJ41" s="147"/>
      <c r="GJK41" s="148"/>
      <c r="GJL41" s="149"/>
      <c r="GJQ41" s="161" t="s">
        <v>199</v>
      </c>
      <c r="GJR41" s="147"/>
      <c r="GJS41" s="148"/>
      <c r="GJT41" s="149"/>
      <c r="GJY41" s="161" t="s">
        <v>199</v>
      </c>
      <c r="GJZ41" s="147"/>
      <c r="GKA41" s="148"/>
      <c r="GKB41" s="149"/>
      <c r="GKG41" s="161" t="s">
        <v>199</v>
      </c>
      <c r="GKH41" s="147"/>
      <c r="GKI41" s="148"/>
      <c r="GKJ41" s="149"/>
      <c r="GKO41" s="161" t="s">
        <v>199</v>
      </c>
      <c r="GKP41" s="147"/>
      <c r="GKQ41" s="148"/>
      <c r="GKR41" s="149"/>
      <c r="GKW41" s="161" t="s">
        <v>199</v>
      </c>
      <c r="GKX41" s="147"/>
      <c r="GKY41" s="148"/>
      <c r="GKZ41" s="149"/>
      <c r="GLE41" s="161" t="s">
        <v>199</v>
      </c>
      <c r="GLF41" s="147"/>
      <c r="GLG41" s="148"/>
      <c r="GLH41" s="149"/>
      <c r="GLM41" s="161" t="s">
        <v>199</v>
      </c>
      <c r="GLN41" s="147"/>
      <c r="GLO41" s="148"/>
      <c r="GLP41" s="149"/>
      <c r="GLU41" s="161" t="s">
        <v>199</v>
      </c>
      <c r="GLV41" s="147"/>
      <c r="GLW41" s="148"/>
      <c r="GLX41" s="149"/>
      <c r="GMC41" s="161" t="s">
        <v>199</v>
      </c>
      <c r="GMD41" s="147"/>
      <c r="GME41" s="148"/>
      <c r="GMF41" s="149"/>
      <c r="GMK41" s="161" t="s">
        <v>199</v>
      </c>
      <c r="GML41" s="147"/>
      <c r="GMM41" s="148"/>
      <c r="GMN41" s="149"/>
      <c r="GMS41" s="161" t="s">
        <v>199</v>
      </c>
      <c r="GMT41" s="147"/>
      <c r="GMU41" s="148"/>
      <c r="GMV41" s="149"/>
      <c r="GNA41" s="161" t="s">
        <v>199</v>
      </c>
      <c r="GNB41" s="147"/>
      <c r="GNC41" s="148"/>
      <c r="GND41" s="149"/>
      <c r="GNI41" s="161" t="s">
        <v>199</v>
      </c>
      <c r="GNJ41" s="147"/>
      <c r="GNK41" s="148"/>
      <c r="GNL41" s="149"/>
      <c r="GNQ41" s="161" t="s">
        <v>199</v>
      </c>
      <c r="GNR41" s="147"/>
      <c r="GNS41" s="148"/>
      <c r="GNT41" s="149"/>
      <c r="GNY41" s="161" t="s">
        <v>199</v>
      </c>
      <c r="GNZ41" s="147"/>
      <c r="GOA41" s="148"/>
      <c r="GOB41" s="149"/>
      <c r="GOG41" s="161" t="s">
        <v>199</v>
      </c>
      <c r="GOH41" s="147"/>
      <c r="GOI41" s="148"/>
      <c r="GOJ41" s="149"/>
      <c r="GOO41" s="161" t="s">
        <v>199</v>
      </c>
      <c r="GOP41" s="147"/>
      <c r="GOQ41" s="148"/>
      <c r="GOR41" s="149"/>
      <c r="GOW41" s="161" t="s">
        <v>199</v>
      </c>
      <c r="GOX41" s="147"/>
      <c r="GOY41" s="148"/>
      <c r="GOZ41" s="149"/>
      <c r="GPE41" s="161" t="s">
        <v>199</v>
      </c>
      <c r="GPF41" s="147"/>
      <c r="GPG41" s="148"/>
      <c r="GPH41" s="149"/>
      <c r="GPM41" s="161" t="s">
        <v>199</v>
      </c>
      <c r="GPN41" s="147"/>
      <c r="GPO41" s="148"/>
      <c r="GPP41" s="149"/>
      <c r="GPU41" s="161" t="s">
        <v>199</v>
      </c>
      <c r="GPV41" s="147"/>
      <c r="GPW41" s="148"/>
      <c r="GPX41" s="149"/>
      <c r="GQC41" s="161" t="s">
        <v>199</v>
      </c>
      <c r="GQD41" s="147"/>
      <c r="GQE41" s="148"/>
      <c r="GQF41" s="149"/>
      <c r="GQK41" s="161" t="s">
        <v>199</v>
      </c>
      <c r="GQL41" s="147"/>
      <c r="GQM41" s="148"/>
      <c r="GQN41" s="149"/>
      <c r="GQS41" s="161" t="s">
        <v>199</v>
      </c>
      <c r="GQT41" s="147"/>
      <c r="GQU41" s="148"/>
      <c r="GQV41" s="149"/>
      <c r="GRA41" s="161" t="s">
        <v>199</v>
      </c>
      <c r="GRB41" s="147"/>
      <c r="GRC41" s="148"/>
      <c r="GRD41" s="149"/>
      <c r="GRI41" s="161" t="s">
        <v>199</v>
      </c>
      <c r="GRJ41" s="147"/>
      <c r="GRK41" s="148"/>
      <c r="GRL41" s="149"/>
      <c r="GRQ41" s="161" t="s">
        <v>199</v>
      </c>
      <c r="GRR41" s="147"/>
      <c r="GRS41" s="148"/>
      <c r="GRT41" s="149"/>
      <c r="GRY41" s="161" t="s">
        <v>199</v>
      </c>
      <c r="GRZ41" s="147"/>
      <c r="GSA41" s="148"/>
      <c r="GSB41" s="149"/>
      <c r="GSG41" s="161" t="s">
        <v>199</v>
      </c>
      <c r="GSH41" s="147"/>
      <c r="GSI41" s="148"/>
      <c r="GSJ41" s="149"/>
      <c r="GSO41" s="161" t="s">
        <v>199</v>
      </c>
      <c r="GSP41" s="147"/>
      <c r="GSQ41" s="148"/>
      <c r="GSR41" s="149"/>
      <c r="GSW41" s="161" t="s">
        <v>199</v>
      </c>
      <c r="GSX41" s="147"/>
      <c r="GSY41" s="148"/>
      <c r="GSZ41" s="149"/>
      <c r="GTE41" s="161" t="s">
        <v>199</v>
      </c>
      <c r="GTF41" s="147"/>
      <c r="GTG41" s="148"/>
      <c r="GTH41" s="149"/>
      <c r="GTM41" s="161" t="s">
        <v>199</v>
      </c>
      <c r="GTN41" s="147"/>
      <c r="GTO41" s="148"/>
      <c r="GTP41" s="149"/>
      <c r="GTU41" s="161" t="s">
        <v>199</v>
      </c>
      <c r="GTV41" s="147"/>
      <c r="GTW41" s="148"/>
      <c r="GTX41" s="149"/>
      <c r="GUC41" s="161" t="s">
        <v>199</v>
      </c>
      <c r="GUD41" s="147"/>
      <c r="GUE41" s="148"/>
      <c r="GUF41" s="149"/>
      <c r="GUK41" s="161" t="s">
        <v>199</v>
      </c>
      <c r="GUL41" s="147"/>
      <c r="GUM41" s="148"/>
      <c r="GUN41" s="149"/>
      <c r="GUS41" s="161" t="s">
        <v>199</v>
      </c>
      <c r="GUT41" s="147"/>
      <c r="GUU41" s="148"/>
      <c r="GUV41" s="149"/>
      <c r="GVA41" s="161" t="s">
        <v>199</v>
      </c>
      <c r="GVB41" s="147"/>
      <c r="GVC41" s="148"/>
      <c r="GVD41" s="149"/>
      <c r="GVI41" s="161" t="s">
        <v>199</v>
      </c>
      <c r="GVJ41" s="147"/>
      <c r="GVK41" s="148"/>
      <c r="GVL41" s="149"/>
      <c r="GVQ41" s="161" t="s">
        <v>199</v>
      </c>
      <c r="GVR41" s="147"/>
      <c r="GVS41" s="148"/>
      <c r="GVT41" s="149"/>
      <c r="GVY41" s="161" t="s">
        <v>199</v>
      </c>
      <c r="GVZ41" s="147"/>
      <c r="GWA41" s="148"/>
      <c r="GWB41" s="149"/>
      <c r="GWG41" s="161" t="s">
        <v>199</v>
      </c>
      <c r="GWH41" s="147"/>
      <c r="GWI41" s="148"/>
      <c r="GWJ41" s="149"/>
      <c r="GWO41" s="161" t="s">
        <v>199</v>
      </c>
      <c r="GWP41" s="147"/>
      <c r="GWQ41" s="148"/>
      <c r="GWR41" s="149"/>
      <c r="GWW41" s="161" t="s">
        <v>199</v>
      </c>
      <c r="GWX41" s="147"/>
      <c r="GWY41" s="148"/>
      <c r="GWZ41" s="149"/>
      <c r="GXE41" s="161" t="s">
        <v>199</v>
      </c>
      <c r="GXF41" s="147"/>
      <c r="GXG41" s="148"/>
      <c r="GXH41" s="149"/>
      <c r="GXM41" s="161" t="s">
        <v>199</v>
      </c>
      <c r="GXN41" s="147"/>
      <c r="GXO41" s="148"/>
      <c r="GXP41" s="149"/>
      <c r="GXU41" s="161" t="s">
        <v>199</v>
      </c>
      <c r="GXV41" s="147"/>
      <c r="GXW41" s="148"/>
      <c r="GXX41" s="149"/>
      <c r="GYC41" s="161" t="s">
        <v>199</v>
      </c>
      <c r="GYD41" s="147"/>
      <c r="GYE41" s="148"/>
      <c r="GYF41" s="149"/>
      <c r="GYK41" s="161" t="s">
        <v>199</v>
      </c>
      <c r="GYL41" s="147"/>
      <c r="GYM41" s="148"/>
      <c r="GYN41" s="149"/>
      <c r="GYS41" s="161" t="s">
        <v>199</v>
      </c>
      <c r="GYT41" s="147"/>
      <c r="GYU41" s="148"/>
      <c r="GYV41" s="149"/>
      <c r="GZA41" s="161" t="s">
        <v>199</v>
      </c>
      <c r="GZB41" s="147"/>
      <c r="GZC41" s="148"/>
      <c r="GZD41" s="149"/>
      <c r="GZI41" s="161" t="s">
        <v>199</v>
      </c>
      <c r="GZJ41" s="147"/>
      <c r="GZK41" s="148"/>
      <c r="GZL41" s="149"/>
      <c r="GZQ41" s="161" t="s">
        <v>199</v>
      </c>
      <c r="GZR41" s="147"/>
      <c r="GZS41" s="148"/>
      <c r="GZT41" s="149"/>
      <c r="GZY41" s="161" t="s">
        <v>199</v>
      </c>
      <c r="GZZ41" s="147"/>
      <c r="HAA41" s="148"/>
      <c r="HAB41" s="149"/>
      <c r="HAG41" s="161" t="s">
        <v>199</v>
      </c>
      <c r="HAH41" s="147"/>
      <c r="HAI41" s="148"/>
      <c r="HAJ41" s="149"/>
      <c r="HAO41" s="161" t="s">
        <v>199</v>
      </c>
      <c r="HAP41" s="147"/>
      <c r="HAQ41" s="148"/>
      <c r="HAR41" s="149"/>
      <c r="HAW41" s="161" t="s">
        <v>199</v>
      </c>
      <c r="HAX41" s="147"/>
      <c r="HAY41" s="148"/>
      <c r="HAZ41" s="149"/>
      <c r="HBE41" s="161" t="s">
        <v>199</v>
      </c>
      <c r="HBF41" s="147"/>
      <c r="HBG41" s="148"/>
      <c r="HBH41" s="149"/>
      <c r="HBM41" s="161" t="s">
        <v>199</v>
      </c>
      <c r="HBN41" s="147"/>
      <c r="HBO41" s="148"/>
      <c r="HBP41" s="149"/>
      <c r="HBU41" s="161" t="s">
        <v>199</v>
      </c>
      <c r="HBV41" s="147"/>
      <c r="HBW41" s="148"/>
      <c r="HBX41" s="149"/>
      <c r="HCC41" s="161" t="s">
        <v>199</v>
      </c>
      <c r="HCD41" s="147"/>
      <c r="HCE41" s="148"/>
      <c r="HCF41" s="149"/>
      <c r="HCK41" s="161" t="s">
        <v>199</v>
      </c>
      <c r="HCL41" s="147"/>
      <c r="HCM41" s="148"/>
      <c r="HCN41" s="149"/>
      <c r="HCS41" s="161" t="s">
        <v>199</v>
      </c>
      <c r="HCT41" s="147"/>
      <c r="HCU41" s="148"/>
      <c r="HCV41" s="149"/>
      <c r="HDA41" s="161" t="s">
        <v>199</v>
      </c>
      <c r="HDB41" s="147"/>
      <c r="HDC41" s="148"/>
      <c r="HDD41" s="149"/>
      <c r="HDI41" s="161" t="s">
        <v>199</v>
      </c>
      <c r="HDJ41" s="147"/>
      <c r="HDK41" s="148"/>
      <c r="HDL41" s="149"/>
      <c r="HDQ41" s="161" t="s">
        <v>199</v>
      </c>
      <c r="HDR41" s="147"/>
      <c r="HDS41" s="148"/>
      <c r="HDT41" s="149"/>
      <c r="HDY41" s="161" t="s">
        <v>199</v>
      </c>
      <c r="HDZ41" s="147"/>
      <c r="HEA41" s="148"/>
      <c r="HEB41" s="149"/>
      <c r="HEG41" s="161" t="s">
        <v>199</v>
      </c>
      <c r="HEH41" s="147"/>
      <c r="HEI41" s="148"/>
      <c r="HEJ41" s="149"/>
      <c r="HEO41" s="161" t="s">
        <v>199</v>
      </c>
      <c r="HEP41" s="147"/>
      <c r="HEQ41" s="148"/>
      <c r="HER41" s="149"/>
      <c r="HEW41" s="161" t="s">
        <v>199</v>
      </c>
      <c r="HEX41" s="147"/>
      <c r="HEY41" s="148"/>
      <c r="HEZ41" s="149"/>
      <c r="HFE41" s="161" t="s">
        <v>199</v>
      </c>
      <c r="HFF41" s="147"/>
      <c r="HFG41" s="148"/>
      <c r="HFH41" s="149"/>
      <c r="HFM41" s="161" t="s">
        <v>199</v>
      </c>
      <c r="HFN41" s="147"/>
      <c r="HFO41" s="148"/>
      <c r="HFP41" s="149"/>
      <c r="HFU41" s="161" t="s">
        <v>199</v>
      </c>
      <c r="HFV41" s="147"/>
      <c r="HFW41" s="148"/>
      <c r="HFX41" s="149"/>
      <c r="HGC41" s="161" t="s">
        <v>199</v>
      </c>
      <c r="HGD41" s="147"/>
      <c r="HGE41" s="148"/>
      <c r="HGF41" s="149"/>
      <c r="HGK41" s="161" t="s">
        <v>199</v>
      </c>
      <c r="HGL41" s="147"/>
      <c r="HGM41" s="148"/>
      <c r="HGN41" s="149"/>
      <c r="HGS41" s="161" t="s">
        <v>199</v>
      </c>
      <c r="HGT41" s="147"/>
      <c r="HGU41" s="148"/>
      <c r="HGV41" s="149"/>
      <c r="HHA41" s="161" t="s">
        <v>199</v>
      </c>
      <c r="HHB41" s="147"/>
      <c r="HHC41" s="148"/>
      <c r="HHD41" s="149"/>
      <c r="HHI41" s="161" t="s">
        <v>199</v>
      </c>
      <c r="HHJ41" s="147"/>
      <c r="HHK41" s="148"/>
      <c r="HHL41" s="149"/>
      <c r="HHQ41" s="161" t="s">
        <v>199</v>
      </c>
      <c r="HHR41" s="147"/>
      <c r="HHS41" s="148"/>
      <c r="HHT41" s="149"/>
      <c r="HHY41" s="161" t="s">
        <v>199</v>
      </c>
      <c r="HHZ41" s="147"/>
      <c r="HIA41" s="148"/>
      <c r="HIB41" s="149"/>
      <c r="HIG41" s="161" t="s">
        <v>199</v>
      </c>
      <c r="HIH41" s="147"/>
      <c r="HII41" s="148"/>
      <c r="HIJ41" s="149"/>
      <c r="HIO41" s="161" t="s">
        <v>199</v>
      </c>
      <c r="HIP41" s="147"/>
      <c r="HIQ41" s="148"/>
      <c r="HIR41" s="149"/>
      <c r="HIW41" s="161" t="s">
        <v>199</v>
      </c>
      <c r="HIX41" s="147"/>
      <c r="HIY41" s="148"/>
      <c r="HIZ41" s="149"/>
      <c r="HJE41" s="161" t="s">
        <v>199</v>
      </c>
      <c r="HJF41" s="147"/>
      <c r="HJG41" s="148"/>
      <c r="HJH41" s="149"/>
      <c r="HJM41" s="161" t="s">
        <v>199</v>
      </c>
      <c r="HJN41" s="147"/>
      <c r="HJO41" s="148"/>
      <c r="HJP41" s="149"/>
      <c r="HJU41" s="161" t="s">
        <v>199</v>
      </c>
      <c r="HJV41" s="147"/>
      <c r="HJW41" s="148"/>
      <c r="HJX41" s="149"/>
      <c r="HKC41" s="161" t="s">
        <v>199</v>
      </c>
      <c r="HKD41" s="147"/>
      <c r="HKE41" s="148"/>
      <c r="HKF41" s="149"/>
      <c r="HKK41" s="161" t="s">
        <v>199</v>
      </c>
      <c r="HKL41" s="147"/>
      <c r="HKM41" s="148"/>
      <c r="HKN41" s="149"/>
      <c r="HKS41" s="161" t="s">
        <v>199</v>
      </c>
      <c r="HKT41" s="147"/>
      <c r="HKU41" s="148"/>
      <c r="HKV41" s="149"/>
      <c r="HLA41" s="161" t="s">
        <v>199</v>
      </c>
      <c r="HLB41" s="147"/>
      <c r="HLC41" s="148"/>
      <c r="HLD41" s="149"/>
      <c r="HLI41" s="161" t="s">
        <v>199</v>
      </c>
      <c r="HLJ41" s="147"/>
      <c r="HLK41" s="148"/>
      <c r="HLL41" s="149"/>
      <c r="HLQ41" s="161" t="s">
        <v>199</v>
      </c>
      <c r="HLR41" s="147"/>
      <c r="HLS41" s="148"/>
      <c r="HLT41" s="149"/>
      <c r="HLY41" s="161" t="s">
        <v>199</v>
      </c>
      <c r="HLZ41" s="147"/>
      <c r="HMA41" s="148"/>
      <c r="HMB41" s="149"/>
      <c r="HMG41" s="161" t="s">
        <v>199</v>
      </c>
      <c r="HMH41" s="147"/>
      <c r="HMI41" s="148"/>
      <c r="HMJ41" s="149"/>
      <c r="HMO41" s="161" t="s">
        <v>199</v>
      </c>
      <c r="HMP41" s="147"/>
      <c r="HMQ41" s="148"/>
      <c r="HMR41" s="149"/>
      <c r="HMW41" s="161" t="s">
        <v>199</v>
      </c>
      <c r="HMX41" s="147"/>
      <c r="HMY41" s="148"/>
      <c r="HMZ41" s="149"/>
      <c r="HNE41" s="161" t="s">
        <v>199</v>
      </c>
      <c r="HNF41" s="147"/>
      <c r="HNG41" s="148"/>
      <c r="HNH41" s="149"/>
      <c r="HNM41" s="161" t="s">
        <v>199</v>
      </c>
      <c r="HNN41" s="147"/>
      <c r="HNO41" s="148"/>
      <c r="HNP41" s="149"/>
      <c r="HNU41" s="161" t="s">
        <v>199</v>
      </c>
      <c r="HNV41" s="147"/>
      <c r="HNW41" s="148"/>
      <c r="HNX41" s="149"/>
      <c r="HOC41" s="161" t="s">
        <v>199</v>
      </c>
      <c r="HOD41" s="147"/>
      <c r="HOE41" s="148"/>
      <c r="HOF41" s="149"/>
      <c r="HOK41" s="161" t="s">
        <v>199</v>
      </c>
      <c r="HOL41" s="147"/>
      <c r="HOM41" s="148"/>
      <c r="HON41" s="149"/>
      <c r="HOS41" s="161" t="s">
        <v>199</v>
      </c>
      <c r="HOT41" s="147"/>
      <c r="HOU41" s="148"/>
      <c r="HOV41" s="149"/>
      <c r="HPA41" s="161" t="s">
        <v>199</v>
      </c>
      <c r="HPB41" s="147"/>
      <c r="HPC41" s="148"/>
      <c r="HPD41" s="149"/>
      <c r="HPI41" s="161" t="s">
        <v>199</v>
      </c>
      <c r="HPJ41" s="147"/>
      <c r="HPK41" s="148"/>
      <c r="HPL41" s="149"/>
      <c r="HPQ41" s="161" t="s">
        <v>199</v>
      </c>
      <c r="HPR41" s="147"/>
      <c r="HPS41" s="148"/>
      <c r="HPT41" s="149"/>
      <c r="HPY41" s="161" t="s">
        <v>199</v>
      </c>
      <c r="HPZ41" s="147"/>
      <c r="HQA41" s="148"/>
      <c r="HQB41" s="149"/>
      <c r="HQG41" s="161" t="s">
        <v>199</v>
      </c>
      <c r="HQH41" s="147"/>
      <c r="HQI41" s="148"/>
      <c r="HQJ41" s="149"/>
      <c r="HQO41" s="161" t="s">
        <v>199</v>
      </c>
      <c r="HQP41" s="147"/>
      <c r="HQQ41" s="148"/>
      <c r="HQR41" s="149"/>
      <c r="HQW41" s="161" t="s">
        <v>199</v>
      </c>
      <c r="HQX41" s="147"/>
      <c r="HQY41" s="148"/>
      <c r="HQZ41" s="149"/>
      <c r="HRE41" s="161" t="s">
        <v>199</v>
      </c>
      <c r="HRF41" s="147"/>
      <c r="HRG41" s="148"/>
      <c r="HRH41" s="149"/>
      <c r="HRM41" s="161" t="s">
        <v>199</v>
      </c>
      <c r="HRN41" s="147"/>
      <c r="HRO41" s="148"/>
      <c r="HRP41" s="149"/>
      <c r="HRU41" s="161" t="s">
        <v>199</v>
      </c>
      <c r="HRV41" s="147"/>
      <c r="HRW41" s="148"/>
      <c r="HRX41" s="149"/>
      <c r="HSC41" s="161" t="s">
        <v>199</v>
      </c>
      <c r="HSD41" s="147"/>
      <c r="HSE41" s="148"/>
      <c r="HSF41" s="149"/>
      <c r="HSK41" s="161" t="s">
        <v>199</v>
      </c>
      <c r="HSL41" s="147"/>
      <c r="HSM41" s="148"/>
      <c r="HSN41" s="149"/>
      <c r="HSS41" s="161" t="s">
        <v>199</v>
      </c>
      <c r="HST41" s="147"/>
      <c r="HSU41" s="148"/>
      <c r="HSV41" s="149"/>
      <c r="HTA41" s="161" t="s">
        <v>199</v>
      </c>
      <c r="HTB41" s="147"/>
      <c r="HTC41" s="148"/>
      <c r="HTD41" s="149"/>
      <c r="HTI41" s="161" t="s">
        <v>199</v>
      </c>
      <c r="HTJ41" s="147"/>
      <c r="HTK41" s="148"/>
      <c r="HTL41" s="149"/>
      <c r="HTQ41" s="161" t="s">
        <v>199</v>
      </c>
      <c r="HTR41" s="147"/>
      <c r="HTS41" s="148"/>
      <c r="HTT41" s="149"/>
      <c r="HTY41" s="161" t="s">
        <v>199</v>
      </c>
      <c r="HTZ41" s="147"/>
      <c r="HUA41" s="148"/>
      <c r="HUB41" s="149"/>
      <c r="HUG41" s="161" t="s">
        <v>199</v>
      </c>
      <c r="HUH41" s="147"/>
      <c r="HUI41" s="148"/>
      <c r="HUJ41" s="149"/>
      <c r="HUO41" s="161" t="s">
        <v>199</v>
      </c>
      <c r="HUP41" s="147"/>
      <c r="HUQ41" s="148"/>
      <c r="HUR41" s="149"/>
      <c r="HUW41" s="161" t="s">
        <v>199</v>
      </c>
      <c r="HUX41" s="147"/>
      <c r="HUY41" s="148"/>
      <c r="HUZ41" s="149"/>
      <c r="HVE41" s="161" t="s">
        <v>199</v>
      </c>
      <c r="HVF41" s="147"/>
      <c r="HVG41" s="148"/>
      <c r="HVH41" s="149"/>
      <c r="HVM41" s="161" t="s">
        <v>199</v>
      </c>
      <c r="HVN41" s="147"/>
      <c r="HVO41" s="148"/>
      <c r="HVP41" s="149"/>
      <c r="HVU41" s="161" t="s">
        <v>199</v>
      </c>
      <c r="HVV41" s="147"/>
      <c r="HVW41" s="148"/>
      <c r="HVX41" s="149"/>
      <c r="HWC41" s="161" t="s">
        <v>199</v>
      </c>
      <c r="HWD41" s="147"/>
      <c r="HWE41" s="148"/>
      <c r="HWF41" s="149"/>
      <c r="HWK41" s="161" t="s">
        <v>199</v>
      </c>
      <c r="HWL41" s="147"/>
      <c r="HWM41" s="148"/>
      <c r="HWN41" s="149"/>
      <c r="HWS41" s="161" t="s">
        <v>199</v>
      </c>
      <c r="HWT41" s="147"/>
      <c r="HWU41" s="148"/>
      <c r="HWV41" s="149"/>
      <c r="HXA41" s="161" t="s">
        <v>199</v>
      </c>
      <c r="HXB41" s="147"/>
      <c r="HXC41" s="148"/>
      <c r="HXD41" s="149"/>
      <c r="HXI41" s="161" t="s">
        <v>199</v>
      </c>
      <c r="HXJ41" s="147"/>
      <c r="HXK41" s="148"/>
      <c r="HXL41" s="149"/>
      <c r="HXQ41" s="161" t="s">
        <v>199</v>
      </c>
      <c r="HXR41" s="147"/>
      <c r="HXS41" s="148"/>
      <c r="HXT41" s="149"/>
      <c r="HXY41" s="161" t="s">
        <v>199</v>
      </c>
      <c r="HXZ41" s="147"/>
      <c r="HYA41" s="148"/>
      <c r="HYB41" s="149"/>
      <c r="HYG41" s="161" t="s">
        <v>199</v>
      </c>
      <c r="HYH41" s="147"/>
      <c r="HYI41" s="148"/>
      <c r="HYJ41" s="149"/>
      <c r="HYO41" s="161" t="s">
        <v>199</v>
      </c>
      <c r="HYP41" s="147"/>
      <c r="HYQ41" s="148"/>
      <c r="HYR41" s="149"/>
      <c r="HYW41" s="161" t="s">
        <v>199</v>
      </c>
      <c r="HYX41" s="147"/>
      <c r="HYY41" s="148"/>
      <c r="HYZ41" s="149"/>
      <c r="HZE41" s="161" t="s">
        <v>199</v>
      </c>
      <c r="HZF41" s="147"/>
      <c r="HZG41" s="148"/>
      <c r="HZH41" s="149"/>
      <c r="HZM41" s="161" t="s">
        <v>199</v>
      </c>
      <c r="HZN41" s="147"/>
      <c r="HZO41" s="148"/>
      <c r="HZP41" s="149"/>
      <c r="HZU41" s="161" t="s">
        <v>199</v>
      </c>
      <c r="HZV41" s="147"/>
      <c r="HZW41" s="148"/>
      <c r="HZX41" s="149"/>
      <c r="IAC41" s="161" t="s">
        <v>199</v>
      </c>
      <c r="IAD41" s="147"/>
      <c r="IAE41" s="148"/>
      <c r="IAF41" s="149"/>
      <c r="IAK41" s="161" t="s">
        <v>199</v>
      </c>
      <c r="IAL41" s="147"/>
      <c r="IAM41" s="148"/>
      <c r="IAN41" s="149"/>
      <c r="IAS41" s="161" t="s">
        <v>199</v>
      </c>
      <c r="IAT41" s="147"/>
      <c r="IAU41" s="148"/>
      <c r="IAV41" s="149"/>
      <c r="IBA41" s="161" t="s">
        <v>199</v>
      </c>
      <c r="IBB41" s="147"/>
      <c r="IBC41" s="148"/>
      <c r="IBD41" s="149"/>
      <c r="IBI41" s="161" t="s">
        <v>199</v>
      </c>
      <c r="IBJ41" s="147"/>
      <c r="IBK41" s="148"/>
      <c r="IBL41" s="149"/>
      <c r="IBQ41" s="161" t="s">
        <v>199</v>
      </c>
      <c r="IBR41" s="147"/>
      <c r="IBS41" s="148"/>
      <c r="IBT41" s="149"/>
      <c r="IBY41" s="161" t="s">
        <v>199</v>
      </c>
      <c r="IBZ41" s="147"/>
      <c r="ICA41" s="148"/>
      <c r="ICB41" s="149"/>
      <c r="ICG41" s="161" t="s">
        <v>199</v>
      </c>
      <c r="ICH41" s="147"/>
      <c r="ICI41" s="148"/>
      <c r="ICJ41" s="149"/>
      <c r="ICO41" s="161" t="s">
        <v>199</v>
      </c>
      <c r="ICP41" s="147"/>
      <c r="ICQ41" s="148"/>
      <c r="ICR41" s="149"/>
      <c r="ICW41" s="161" t="s">
        <v>199</v>
      </c>
      <c r="ICX41" s="147"/>
      <c r="ICY41" s="148"/>
      <c r="ICZ41" s="149"/>
      <c r="IDE41" s="161" t="s">
        <v>199</v>
      </c>
      <c r="IDF41" s="147"/>
      <c r="IDG41" s="148"/>
      <c r="IDH41" s="149"/>
      <c r="IDM41" s="161" t="s">
        <v>199</v>
      </c>
      <c r="IDN41" s="147"/>
      <c r="IDO41" s="148"/>
      <c r="IDP41" s="149"/>
      <c r="IDU41" s="161" t="s">
        <v>199</v>
      </c>
      <c r="IDV41" s="147"/>
      <c r="IDW41" s="148"/>
      <c r="IDX41" s="149"/>
      <c r="IEC41" s="161" t="s">
        <v>199</v>
      </c>
      <c r="IED41" s="147"/>
      <c r="IEE41" s="148"/>
      <c r="IEF41" s="149"/>
      <c r="IEK41" s="161" t="s">
        <v>199</v>
      </c>
      <c r="IEL41" s="147"/>
      <c r="IEM41" s="148"/>
      <c r="IEN41" s="149"/>
      <c r="IES41" s="161" t="s">
        <v>199</v>
      </c>
      <c r="IET41" s="147"/>
      <c r="IEU41" s="148"/>
      <c r="IEV41" s="149"/>
      <c r="IFA41" s="161" t="s">
        <v>199</v>
      </c>
      <c r="IFB41" s="147"/>
      <c r="IFC41" s="148"/>
      <c r="IFD41" s="149"/>
      <c r="IFI41" s="161" t="s">
        <v>199</v>
      </c>
      <c r="IFJ41" s="147"/>
      <c r="IFK41" s="148"/>
      <c r="IFL41" s="149"/>
      <c r="IFQ41" s="161" t="s">
        <v>199</v>
      </c>
      <c r="IFR41" s="147"/>
      <c r="IFS41" s="148"/>
      <c r="IFT41" s="149"/>
      <c r="IFY41" s="161" t="s">
        <v>199</v>
      </c>
      <c r="IFZ41" s="147"/>
      <c r="IGA41" s="148"/>
      <c r="IGB41" s="149"/>
      <c r="IGG41" s="161" t="s">
        <v>199</v>
      </c>
      <c r="IGH41" s="147"/>
      <c r="IGI41" s="148"/>
      <c r="IGJ41" s="149"/>
      <c r="IGO41" s="161" t="s">
        <v>199</v>
      </c>
      <c r="IGP41" s="147"/>
      <c r="IGQ41" s="148"/>
      <c r="IGR41" s="149"/>
      <c r="IGW41" s="161" t="s">
        <v>199</v>
      </c>
      <c r="IGX41" s="147"/>
      <c r="IGY41" s="148"/>
      <c r="IGZ41" s="149"/>
      <c r="IHE41" s="161" t="s">
        <v>199</v>
      </c>
      <c r="IHF41" s="147"/>
      <c r="IHG41" s="148"/>
      <c r="IHH41" s="149"/>
      <c r="IHM41" s="161" t="s">
        <v>199</v>
      </c>
      <c r="IHN41" s="147"/>
      <c r="IHO41" s="148"/>
      <c r="IHP41" s="149"/>
      <c r="IHU41" s="161" t="s">
        <v>199</v>
      </c>
      <c r="IHV41" s="147"/>
      <c r="IHW41" s="148"/>
      <c r="IHX41" s="149"/>
      <c r="IIC41" s="161" t="s">
        <v>199</v>
      </c>
      <c r="IID41" s="147"/>
      <c r="IIE41" s="148"/>
      <c r="IIF41" s="149"/>
      <c r="IIK41" s="161" t="s">
        <v>199</v>
      </c>
      <c r="IIL41" s="147"/>
      <c r="IIM41" s="148"/>
      <c r="IIN41" s="149"/>
      <c r="IIS41" s="161" t="s">
        <v>199</v>
      </c>
      <c r="IIT41" s="147"/>
      <c r="IIU41" s="148"/>
      <c r="IIV41" s="149"/>
      <c r="IJA41" s="161" t="s">
        <v>199</v>
      </c>
      <c r="IJB41" s="147"/>
      <c r="IJC41" s="148"/>
      <c r="IJD41" s="149"/>
      <c r="IJI41" s="161" t="s">
        <v>199</v>
      </c>
      <c r="IJJ41" s="147"/>
      <c r="IJK41" s="148"/>
      <c r="IJL41" s="149"/>
      <c r="IJQ41" s="161" t="s">
        <v>199</v>
      </c>
      <c r="IJR41" s="147"/>
      <c r="IJS41" s="148"/>
      <c r="IJT41" s="149"/>
      <c r="IJY41" s="161" t="s">
        <v>199</v>
      </c>
      <c r="IJZ41" s="147"/>
      <c r="IKA41" s="148"/>
      <c r="IKB41" s="149"/>
      <c r="IKG41" s="161" t="s">
        <v>199</v>
      </c>
      <c r="IKH41" s="147"/>
      <c r="IKI41" s="148"/>
      <c r="IKJ41" s="149"/>
      <c r="IKO41" s="161" t="s">
        <v>199</v>
      </c>
      <c r="IKP41" s="147"/>
      <c r="IKQ41" s="148"/>
      <c r="IKR41" s="149"/>
      <c r="IKW41" s="161" t="s">
        <v>199</v>
      </c>
      <c r="IKX41" s="147"/>
      <c r="IKY41" s="148"/>
      <c r="IKZ41" s="149"/>
      <c r="ILE41" s="161" t="s">
        <v>199</v>
      </c>
      <c r="ILF41" s="147"/>
      <c r="ILG41" s="148"/>
      <c r="ILH41" s="149"/>
      <c r="ILM41" s="161" t="s">
        <v>199</v>
      </c>
      <c r="ILN41" s="147"/>
      <c r="ILO41" s="148"/>
      <c r="ILP41" s="149"/>
      <c r="ILU41" s="161" t="s">
        <v>199</v>
      </c>
      <c r="ILV41" s="147"/>
      <c r="ILW41" s="148"/>
      <c r="ILX41" s="149"/>
      <c r="IMC41" s="161" t="s">
        <v>199</v>
      </c>
      <c r="IMD41" s="147"/>
      <c r="IME41" s="148"/>
      <c r="IMF41" s="149"/>
      <c r="IMK41" s="161" t="s">
        <v>199</v>
      </c>
      <c r="IML41" s="147"/>
      <c r="IMM41" s="148"/>
      <c r="IMN41" s="149"/>
      <c r="IMS41" s="161" t="s">
        <v>199</v>
      </c>
      <c r="IMT41" s="147"/>
      <c r="IMU41" s="148"/>
      <c r="IMV41" s="149"/>
      <c r="INA41" s="161" t="s">
        <v>199</v>
      </c>
      <c r="INB41" s="147"/>
      <c r="INC41" s="148"/>
      <c r="IND41" s="149"/>
      <c r="INI41" s="161" t="s">
        <v>199</v>
      </c>
      <c r="INJ41" s="147"/>
      <c r="INK41" s="148"/>
      <c r="INL41" s="149"/>
      <c r="INQ41" s="161" t="s">
        <v>199</v>
      </c>
      <c r="INR41" s="147"/>
      <c r="INS41" s="148"/>
      <c r="INT41" s="149"/>
      <c r="INY41" s="161" t="s">
        <v>199</v>
      </c>
      <c r="INZ41" s="147"/>
      <c r="IOA41" s="148"/>
      <c r="IOB41" s="149"/>
      <c r="IOG41" s="161" t="s">
        <v>199</v>
      </c>
      <c r="IOH41" s="147"/>
      <c r="IOI41" s="148"/>
      <c r="IOJ41" s="149"/>
      <c r="IOO41" s="161" t="s">
        <v>199</v>
      </c>
      <c r="IOP41" s="147"/>
      <c r="IOQ41" s="148"/>
      <c r="IOR41" s="149"/>
      <c r="IOW41" s="161" t="s">
        <v>199</v>
      </c>
      <c r="IOX41" s="147"/>
      <c r="IOY41" s="148"/>
      <c r="IOZ41" s="149"/>
      <c r="IPE41" s="161" t="s">
        <v>199</v>
      </c>
      <c r="IPF41" s="147"/>
      <c r="IPG41" s="148"/>
      <c r="IPH41" s="149"/>
      <c r="IPM41" s="161" t="s">
        <v>199</v>
      </c>
      <c r="IPN41" s="147"/>
      <c r="IPO41" s="148"/>
      <c r="IPP41" s="149"/>
      <c r="IPU41" s="161" t="s">
        <v>199</v>
      </c>
      <c r="IPV41" s="147"/>
      <c r="IPW41" s="148"/>
      <c r="IPX41" s="149"/>
      <c r="IQC41" s="161" t="s">
        <v>199</v>
      </c>
      <c r="IQD41" s="147"/>
      <c r="IQE41" s="148"/>
      <c r="IQF41" s="149"/>
      <c r="IQK41" s="161" t="s">
        <v>199</v>
      </c>
      <c r="IQL41" s="147"/>
      <c r="IQM41" s="148"/>
      <c r="IQN41" s="149"/>
      <c r="IQS41" s="161" t="s">
        <v>199</v>
      </c>
      <c r="IQT41" s="147"/>
      <c r="IQU41" s="148"/>
      <c r="IQV41" s="149"/>
      <c r="IRA41" s="161" t="s">
        <v>199</v>
      </c>
      <c r="IRB41" s="147"/>
      <c r="IRC41" s="148"/>
      <c r="IRD41" s="149"/>
      <c r="IRI41" s="161" t="s">
        <v>199</v>
      </c>
      <c r="IRJ41" s="147"/>
      <c r="IRK41" s="148"/>
      <c r="IRL41" s="149"/>
      <c r="IRQ41" s="161" t="s">
        <v>199</v>
      </c>
      <c r="IRR41" s="147"/>
      <c r="IRS41" s="148"/>
      <c r="IRT41" s="149"/>
      <c r="IRY41" s="161" t="s">
        <v>199</v>
      </c>
      <c r="IRZ41" s="147"/>
      <c r="ISA41" s="148"/>
      <c r="ISB41" s="149"/>
      <c r="ISG41" s="161" t="s">
        <v>199</v>
      </c>
      <c r="ISH41" s="147"/>
      <c r="ISI41" s="148"/>
      <c r="ISJ41" s="149"/>
      <c r="ISO41" s="161" t="s">
        <v>199</v>
      </c>
      <c r="ISP41" s="147"/>
      <c r="ISQ41" s="148"/>
      <c r="ISR41" s="149"/>
      <c r="ISW41" s="161" t="s">
        <v>199</v>
      </c>
      <c r="ISX41" s="147"/>
      <c r="ISY41" s="148"/>
      <c r="ISZ41" s="149"/>
      <c r="ITE41" s="161" t="s">
        <v>199</v>
      </c>
      <c r="ITF41" s="147"/>
      <c r="ITG41" s="148"/>
      <c r="ITH41" s="149"/>
      <c r="ITM41" s="161" t="s">
        <v>199</v>
      </c>
      <c r="ITN41" s="147"/>
      <c r="ITO41" s="148"/>
      <c r="ITP41" s="149"/>
      <c r="ITU41" s="161" t="s">
        <v>199</v>
      </c>
      <c r="ITV41" s="147"/>
      <c r="ITW41" s="148"/>
      <c r="ITX41" s="149"/>
      <c r="IUC41" s="161" t="s">
        <v>199</v>
      </c>
      <c r="IUD41" s="147"/>
      <c r="IUE41" s="148"/>
      <c r="IUF41" s="149"/>
      <c r="IUK41" s="161" t="s">
        <v>199</v>
      </c>
      <c r="IUL41" s="147"/>
      <c r="IUM41" s="148"/>
      <c r="IUN41" s="149"/>
      <c r="IUS41" s="161" t="s">
        <v>199</v>
      </c>
      <c r="IUT41" s="147"/>
      <c r="IUU41" s="148"/>
      <c r="IUV41" s="149"/>
      <c r="IVA41" s="161" t="s">
        <v>199</v>
      </c>
      <c r="IVB41" s="147"/>
      <c r="IVC41" s="148"/>
      <c r="IVD41" s="149"/>
      <c r="IVI41" s="161" t="s">
        <v>199</v>
      </c>
      <c r="IVJ41" s="147"/>
      <c r="IVK41" s="148"/>
      <c r="IVL41" s="149"/>
      <c r="IVQ41" s="161" t="s">
        <v>199</v>
      </c>
      <c r="IVR41" s="147"/>
      <c r="IVS41" s="148"/>
      <c r="IVT41" s="149"/>
      <c r="IVY41" s="161" t="s">
        <v>199</v>
      </c>
      <c r="IVZ41" s="147"/>
      <c r="IWA41" s="148"/>
      <c r="IWB41" s="149"/>
      <c r="IWG41" s="161" t="s">
        <v>199</v>
      </c>
      <c r="IWH41" s="147"/>
      <c r="IWI41" s="148"/>
      <c r="IWJ41" s="149"/>
      <c r="IWO41" s="161" t="s">
        <v>199</v>
      </c>
      <c r="IWP41" s="147"/>
      <c r="IWQ41" s="148"/>
      <c r="IWR41" s="149"/>
      <c r="IWW41" s="161" t="s">
        <v>199</v>
      </c>
      <c r="IWX41" s="147"/>
      <c r="IWY41" s="148"/>
      <c r="IWZ41" s="149"/>
      <c r="IXE41" s="161" t="s">
        <v>199</v>
      </c>
      <c r="IXF41" s="147"/>
      <c r="IXG41" s="148"/>
      <c r="IXH41" s="149"/>
      <c r="IXM41" s="161" t="s">
        <v>199</v>
      </c>
      <c r="IXN41" s="147"/>
      <c r="IXO41" s="148"/>
      <c r="IXP41" s="149"/>
      <c r="IXU41" s="161" t="s">
        <v>199</v>
      </c>
      <c r="IXV41" s="147"/>
      <c r="IXW41" s="148"/>
      <c r="IXX41" s="149"/>
      <c r="IYC41" s="161" t="s">
        <v>199</v>
      </c>
      <c r="IYD41" s="147"/>
      <c r="IYE41" s="148"/>
      <c r="IYF41" s="149"/>
      <c r="IYK41" s="161" t="s">
        <v>199</v>
      </c>
      <c r="IYL41" s="147"/>
      <c r="IYM41" s="148"/>
      <c r="IYN41" s="149"/>
      <c r="IYS41" s="161" t="s">
        <v>199</v>
      </c>
      <c r="IYT41" s="147"/>
      <c r="IYU41" s="148"/>
      <c r="IYV41" s="149"/>
      <c r="IZA41" s="161" t="s">
        <v>199</v>
      </c>
      <c r="IZB41" s="147"/>
      <c r="IZC41" s="148"/>
      <c r="IZD41" s="149"/>
      <c r="IZI41" s="161" t="s">
        <v>199</v>
      </c>
      <c r="IZJ41" s="147"/>
      <c r="IZK41" s="148"/>
      <c r="IZL41" s="149"/>
      <c r="IZQ41" s="161" t="s">
        <v>199</v>
      </c>
      <c r="IZR41" s="147"/>
      <c r="IZS41" s="148"/>
      <c r="IZT41" s="149"/>
      <c r="IZY41" s="161" t="s">
        <v>199</v>
      </c>
      <c r="IZZ41" s="147"/>
      <c r="JAA41" s="148"/>
      <c r="JAB41" s="149"/>
      <c r="JAG41" s="161" t="s">
        <v>199</v>
      </c>
      <c r="JAH41" s="147"/>
      <c r="JAI41" s="148"/>
      <c r="JAJ41" s="149"/>
      <c r="JAO41" s="161" t="s">
        <v>199</v>
      </c>
      <c r="JAP41" s="147"/>
      <c r="JAQ41" s="148"/>
      <c r="JAR41" s="149"/>
      <c r="JAW41" s="161" t="s">
        <v>199</v>
      </c>
      <c r="JAX41" s="147"/>
      <c r="JAY41" s="148"/>
      <c r="JAZ41" s="149"/>
      <c r="JBE41" s="161" t="s">
        <v>199</v>
      </c>
      <c r="JBF41" s="147"/>
      <c r="JBG41" s="148"/>
      <c r="JBH41" s="149"/>
      <c r="JBM41" s="161" t="s">
        <v>199</v>
      </c>
      <c r="JBN41" s="147"/>
      <c r="JBO41" s="148"/>
      <c r="JBP41" s="149"/>
      <c r="JBU41" s="161" t="s">
        <v>199</v>
      </c>
      <c r="JBV41" s="147"/>
      <c r="JBW41" s="148"/>
      <c r="JBX41" s="149"/>
      <c r="JCC41" s="161" t="s">
        <v>199</v>
      </c>
      <c r="JCD41" s="147"/>
      <c r="JCE41" s="148"/>
      <c r="JCF41" s="149"/>
      <c r="JCK41" s="161" t="s">
        <v>199</v>
      </c>
      <c r="JCL41" s="147"/>
      <c r="JCM41" s="148"/>
      <c r="JCN41" s="149"/>
      <c r="JCS41" s="161" t="s">
        <v>199</v>
      </c>
      <c r="JCT41" s="147"/>
      <c r="JCU41" s="148"/>
      <c r="JCV41" s="149"/>
      <c r="JDA41" s="161" t="s">
        <v>199</v>
      </c>
      <c r="JDB41" s="147"/>
      <c r="JDC41" s="148"/>
      <c r="JDD41" s="149"/>
      <c r="JDI41" s="161" t="s">
        <v>199</v>
      </c>
      <c r="JDJ41" s="147"/>
      <c r="JDK41" s="148"/>
      <c r="JDL41" s="149"/>
      <c r="JDQ41" s="161" t="s">
        <v>199</v>
      </c>
      <c r="JDR41" s="147"/>
      <c r="JDS41" s="148"/>
      <c r="JDT41" s="149"/>
      <c r="JDY41" s="161" t="s">
        <v>199</v>
      </c>
      <c r="JDZ41" s="147"/>
      <c r="JEA41" s="148"/>
      <c r="JEB41" s="149"/>
      <c r="JEG41" s="161" t="s">
        <v>199</v>
      </c>
      <c r="JEH41" s="147"/>
      <c r="JEI41" s="148"/>
      <c r="JEJ41" s="149"/>
      <c r="JEO41" s="161" t="s">
        <v>199</v>
      </c>
      <c r="JEP41" s="147"/>
      <c r="JEQ41" s="148"/>
      <c r="JER41" s="149"/>
      <c r="JEW41" s="161" t="s">
        <v>199</v>
      </c>
      <c r="JEX41" s="147"/>
      <c r="JEY41" s="148"/>
      <c r="JEZ41" s="149"/>
      <c r="JFE41" s="161" t="s">
        <v>199</v>
      </c>
      <c r="JFF41" s="147"/>
      <c r="JFG41" s="148"/>
      <c r="JFH41" s="149"/>
      <c r="JFM41" s="161" t="s">
        <v>199</v>
      </c>
      <c r="JFN41" s="147"/>
      <c r="JFO41" s="148"/>
      <c r="JFP41" s="149"/>
      <c r="JFU41" s="161" t="s">
        <v>199</v>
      </c>
      <c r="JFV41" s="147"/>
      <c r="JFW41" s="148"/>
      <c r="JFX41" s="149"/>
      <c r="JGC41" s="161" t="s">
        <v>199</v>
      </c>
      <c r="JGD41" s="147"/>
      <c r="JGE41" s="148"/>
      <c r="JGF41" s="149"/>
      <c r="JGK41" s="161" t="s">
        <v>199</v>
      </c>
      <c r="JGL41" s="147"/>
      <c r="JGM41" s="148"/>
      <c r="JGN41" s="149"/>
      <c r="JGS41" s="161" t="s">
        <v>199</v>
      </c>
      <c r="JGT41" s="147"/>
      <c r="JGU41" s="148"/>
      <c r="JGV41" s="149"/>
      <c r="JHA41" s="161" t="s">
        <v>199</v>
      </c>
      <c r="JHB41" s="147"/>
      <c r="JHC41" s="148"/>
      <c r="JHD41" s="149"/>
      <c r="JHI41" s="161" t="s">
        <v>199</v>
      </c>
      <c r="JHJ41" s="147"/>
      <c r="JHK41" s="148"/>
      <c r="JHL41" s="149"/>
      <c r="JHQ41" s="161" t="s">
        <v>199</v>
      </c>
      <c r="JHR41" s="147"/>
      <c r="JHS41" s="148"/>
      <c r="JHT41" s="149"/>
      <c r="JHY41" s="161" t="s">
        <v>199</v>
      </c>
      <c r="JHZ41" s="147"/>
      <c r="JIA41" s="148"/>
      <c r="JIB41" s="149"/>
      <c r="JIG41" s="161" t="s">
        <v>199</v>
      </c>
      <c r="JIH41" s="147"/>
      <c r="JII41" s="148"/>
      <c r="JIJ41" s="149"/>
      <c r="JIO41" s="161" t="s">
        <v>199</v>
      </c>
      <c r="JIP41" s="147"/>
      <c r="JIQ41" s="148"/>
      <c r="JIR41" s="149"/>
      <c r="JIW41" s="161" t="s">
        <v>199</v>
      </c>
      <c r="JIX41" s="147"/>
      <c r="JIY41" s="148"/>
      <c r="JIZ41" s="149"/>
      <c r="JJE41" s="161" t="s">
        <v>199</v>
      </c>
      <c r="JJF41" s="147"/>
      <c r="JJG41" s="148"/>
      <c r="JJH41" s="149"/>
      <c r="JJM41" s="161" t="s">
        <v>199</v>
      </c>
      <c r="JJN41" s="147"/>
      <c r="JJO41" s="148"/>
      <c r="JJP41" s="149"/>
      <c r="JJU41" s="161" t="s">
        <v>199</v>
      </c>
      <c r="JJV41" s="147"/>
      <c r="JJW41" s="148"/>
      <c r="JJX41" s="149"/>
      <c r="JKC41" s="161" t="s">
        <v>199</v>
      </c>
      <c r="JKD41" s="147"/>
      <c r="JKE41" s="148"/>
      <c r="JKF41" s="149"/>
      <c r="JKK41" s="161" t="s">
        <v>199</v>
      </c>
      <c r="JKL41" s="147"/>
      <c r="JKM41" s="148"/>
      <c r="JKN41" s="149"/>
      <c r="JKS41" s="161" t="s">
        <v>199</v>
      </c>
      <c r="JKT41" s="147"/>
      <c r="JKU41" s="148"/>
      <c r="JKV41" s="149"/>
      <c r="JLA41" s="161" t="s">
        <v>199</v>
      </c>
      <c r="JLB41" s="147"/>
      <c r="JLC41" s="148"/>
      <c r="JLD41" s="149"/>
      <c r="JLI41" s="161" t="s">
        <v>199</v>
      </c>
      <c r="JLJ41" s="147"/>
      <c r="JLK41" s="148"/>
      <c r="JLL41" s="149"/>
      <c r="JLQ41" s="161" t="s">
        <v>199</v>
      </c>
      <c r="JLR41" s="147"/>
      <c r="JLS41" s="148"/>
      <c r="JLT41" s="149"/>
      <c r="JLY41" s="161" t="s">
        <v>199</v>
      </c>
      <c r="JLZ41" s="147"/>
      <c r="JMA41" s="148"/>
      <c r="JMB41" s="149"/>
      <c r="JMG41" s="161" t="s">
        <v>199</v>
      </c>
      <c r="JMH41" s="147"/>
      <c r="JMI41" s="148"/>
      <c r="JMJ41" s="149"/>
      <c r="JMO41" s="161" t="s">
        <v>199</v>
      </c>
      <c r="JMP41" s="147"/>
      <c r="JMQ41" s="148"/>
      <c r="JMR41" s="149"/>
      <c r="JMW41" s="161" t="s">
        <v>199</v>
      </c>
      <c r="JMX41" s="147"/>
      <c r="JMY41" s="148"/>
      <c r="JMZ41" s="149"/>
      <c r="JNE41" s="161" t="s">
        <v>199</v>
      </c>
      <c r="JNF41" s="147"/>
      <c r="JNG41" s="148"/>
      <c r="JNH41" s="149"/>
      <c r="JNM41" s="161" t="s">
        <v>199</v>
      </c>
      <c r="JNN41" s="147"/>
      <c r="JNO41" s="148"/>
      <c r="JNP41" s="149"/>
      <c r="JNU41" s="161" t="s">
        <v>199</v>
      </c>
      <c r="JNV41" s="147"/>
      <c r="JNW41" s="148"/>
      <c r="JNX41" s="149"/>
      <c r="JOC41" s="161" t="s">
        <v>199</v>
      </c>
      <c r="JOD41" s="147"/>
      <c r="JOE41" s="148"/>
      <c r="JOF41" s="149"/>
      <c r="JOK41" s="161" t="s">
        <v>199</v>
      </c>
      <c r="JOL41" s="147"/>
      <c r="JOM41" s="148"/>
      <c r="JON41" s="149"/>
      <c r="JOS41" s="161" t="s">
        <v>199</v>
      </c>
      <c r="JOT41" s="147"/>
      <c r="JOU41" s="148"/>
      <c r="JOV41" s="149"/>
      <c r="JPA41" s="161" t="s">
        <v>199</v>
      </c>
      <c r="JPB41" s="147"/>
      <c r="JPC41" s="148"/>
      <c r="JPD41" s="149"/>
      <c r="JPI41" s="161" t="s">
        <v>199</v>
      </c>
      <c r="JPJ41" s="147"/>
      <c r="JPK41" s="148"/>
      <c r="JPL41" s="149"/>
      <c r="JPQ41" s="161" t="s">
        <v>199</v>
      </c>
      <c r="JPR41" s="147"/>
      <c r="JPS41" s="148"/>
      <c r="JPT41" s="149"/>
      <c r="JPY41" s="161" t="s">
        <v>199</v>
      </c>
      <c r="JPZ41" s="147"/>
      <c r="JQA41" s="148"/>
      <c r="JQB41" s="149"/>
      <c r="JQG41" s="161" t="s">
        <v>199</v>
      </c>
      <c r="JQH41" s="147"/>
      <c r="JQI41" s="148"/>
      <c r="JQJ41" s="149"/>
      <c r="JQO41" s="161" t="s">
        <v>199</v>
      </c>
      <c r="JQP41" s="147"/>
      <c r="JQQ41" s="148"/>
      <c r="JQR41" s="149"/>
      <c r="JQW41" s="161" t="s">
        <v>199</v>
      </c>
      <c r="JQX41" s="147"/>
      <c r="JQY41" s="148"/>
      <c r="JQZ41" s="149"/>
      <c r="JRE41" s="161" t="s">
        <v>199</v>
      </c>
      <c r="JRF41" s="147"/>
      <c r="JRG41" s="148"/>
      <c r="JRH41" s="149"/>
      <c r="JRM41" s="161" t="s">
        <v>199</v>
      </c>
      <c r="JRN41" s="147"/>
      <c r="JRO41" s="148"/>
      <c r="JRP41" s="149"/>
      <c r="JRU41" s="161" t="s">
        <v>199</v>
      </c>
      <c r="JRV41" s="147"/>
      <c r="JRW41" s="148"/>
      <c r="JRX41" s="149"/>
      <c r="JSC41" s="161" t="s">
        <v>199</v>
      </c>
      <c r="JSD41" s="147"/>
      <c r="JSE41" s="148"/>
      <c r="JSF41" s="149"/>
      <c r="JSK41" s="161" t="s">
        <v>199</v>
      </c>
      <c r="JSL41" s="147"/>
      <c r="JSM41" s="148"/>
      <c r="JSN41" s="149"/>
      <c r="JSS41" s="161" t="s">
        <v>199</v>
      </c>
      <c r="JST41" s="147"/>
      <c r="JSU41" s="148"/>
      <c r="JSV41" s="149"/>
      <c r="JTA41" s="161" t="s">
        <v>199</v>
      </c>
      <c r="JTB41" s="147"/>
      <c r="JTC41" s="148"/>
      <c r="JTD41" s="149"/>
      <c r="JTI41" s="161" t="s">
        <v>199</v>
      </c>
      <c r="JTJ41" s="147"/>
      <c r="JTK41" s="148"/>
      <c r="JTL41" s="149"/>
      <c r="JTQ41" s="161" t="s">
        <v>199</v>
      </c>
      <c r="JTR41" s="147"/>
      <c r="JTS41" s="148"/>
      <c r="JTT41" s="149"/>
      <c r="JTY41" s="161" t="s">
        <v>199</v>
      </c>
      <c r="JTZ41" s="147"/>
      <c r="JUA41" s="148"/>
      <c r="JUB41" s="149"/>
      <c r="JUG41" s="161" t="s">
        <v>199</v>
      </c>
      <c r="JUH41" s="147"/>
      <c r="JUI41" s="148"/>
      <c r="JUJ41" s="149"/>
      <c r="JUO41" s="161" t="s">
        <v>199</v>
      </c>
      <c r="JUP41" s="147"/>
      <c r="JUQ41" s="148"/>
      <c r="JUR41" s="149"/>
      <c r="JUW41" s="161" t="s">
        <v>199</v>
      </c>
      <c r="JUX41" s="147"/>
      <c r="JUY41" s="148"/>
      <c r="JUZ41" s="149"/>
      <c r="JVE41" s="161" t="s">
        <v>199</v>
      </c>
      <c r="JVF41" s="147"/>
      <c r="JVG41" s="148"/>
      <c r="JVH41" s="149"/>
      <c r="JVM41" s="161" t="s">
        <v>199</v>
      </c>
      <c r="JVN41" s="147"/>
      <c r="JVO41" s="148"/>
      <c r="JVP41" s="149"/>
      <c r="JVU41" s="161" t="s">
        <v>199</v>
      </c>
      <c r="JVV41" s="147"/>
      <c r="JVW41" s="148"/>
      <c r="JVX41" s="149"/>
      <c r="JWC41" s="161" t="s">
        <v>199</v>
      </c>
      <c r="JWD41" s="147"/>
      <c r="JWE41" s="148"/>
      <c r="JWF41" s="149"/>
      <c r="JWK41" s="161" t="s">
        <v>199</v>
      </c>
      <c r="JWL41" s="147"/>
      <c r="JWM41" s="148"/>
      <c r="JWN41" s="149"/>
      <c r="JWS41" s="161" t="s">
        <v>199</v>
      </c>
      <c r="JWT41" s="147"/>
      <c r="JWU41" s="148"/>
      <c r="JWV41" s="149"/>
      <c r="JXA41" s="161" t="s">
        <v>199</v>
      </c>
      <c r="JXB41" s="147"/>
      <c r="JXC41" s="148"/>
      <c r="JXD41" s="149"/>
      <c r="JXI41" s="161" t="s">
        <v>199</v>
      </c>
      <c r="JXJ41" s="147"/>
      <c r="JXK41" s="148"/>
      <c r="JXL41" s="149"/>
      <c r="JXQ41" s="161" t="s">
        <v>199</v>
      </c>
      <c r="JXR41" s="147"/>
      <c r="JXS41" s="148"/>
      <c r="JXT41" s="149"/>
      <c r="JXY41" s="161" t="s">
        <v>199</v>
      </c>
      <c r="JXZ41" s="147"/>
      <c r="JYA41" s="148"/>
      <c r="JYB41" s="149"/>
      <c r="JYG41" s="161" t="s">
        <v>199</v>
      </c>
      <c r="JYH41" s="147"/>
      <c r="JYI41" s="148"/>
      <c r="JYJ41" s="149"/>
      <c r="JYO41" s="161" t="s">
        <v>199</v>
      </c>
      <c r="JYP41" s="147"/>
      <c r="JYQ41" s="148"/>
      <c r="JYR41" s="149"/>
      <c r="JYW41" s="161" t="s">
        <v>199</v>
      </c>
      <c r="JYX41" s="147"/>
      <c r="JYY41" s="148"/>
      <c r="JYZ41" s="149"/>
      <c r="JZE41" s="161" t="s">
        <v>199</v>
      </c>
      <c r="JZF41" s="147"/>
      <c r="JZG41" s="148"/>
      <c r="JZH41" s="149"/>
      <c r="JZM41" s="161" t="s">
        <v>199</v>
      </c>
      <c r="JZN41" s="147"/>
      <c r="JZO41" s="148"/>
      <c r="JZP41" s="149"/>
      <c r="JZU41" s="161" t="s">
        <v>199</v>
      </c>
      <c r="JZV41" s="147"/>
      <c r="JZW41" s="148"/>
      <c r="JZX41" s="149"/>
      <c r="KAC41" s="161" t="s">
        <v>199</v>
      </c>
      <c r="KAD41" s="147"/>
      <c r="KAE41" s="148"/>
      <c r="KAF41" s="149"/>
      <c r="KAK41" s="161" t="s">
        <v>199</v>
      </c>
      <c r="KAL41" s="147"/>
      <c r="KAM41" s="148"/>
      <c r="KAN41" s="149"/>
      <c r="KAS41" s="161" t="s">
        <v>199</v>
      </c>
      <c r="KAT41" s="147"/>
      <c r="KAU41" s="148"/>
      <c r="KAV41" s="149"/>
      <c r="KBA41" s="161" t="s">
        <v>199</v>
      </c>
      <c r="KBB41" s="147"/>
      <c r="KBC41" s="148"/>
      <c r="KBD41" s="149"/>
      <c r="KBI41" s="161" t="s">
        <v>199</v>
      </c>
      <c r="KBJ41" s="147"/>
      <c r="KBK41" s="148"/>
      <c r="KBL41" s="149"/>
      <c r="KBQ41" s="161" t="s">
        <v>199</v>
      </c>
      <c r="KBR41" s="147"/>
      <c r="KBS41" s="148"/>
      <c r="KBT41" s="149"/>
      <c r="KBY41" s="161" t="s">
        <v>199</v>
      </c>
      <c r="KBZ41" s="147"/>
      <c r="KCA41" s="148"/>
      <c r="KCB41" s="149"/>
      <c r="KCG41" s="161" t="s">
        <v>199</v>
      </c>
      <c r="KCH41" s="147"/>
      <c r="KCI41" s="148"/>
      <c r="KCJ41" s="149"/>
      <c r="KCO41" s="161" t="s">
        <v>199</v>
      </c>
      <c r="KCP41" s="147"/>
      <c r="KCQ41" s="148"/>
      <c r="KCR41" s="149"/>
      <c r="KCW41" s="161" t="s">
        <v>199</v>
      </c>
      <c r="KCX41" s="147"/>
      <c r="KCY41" s="148"/>
      <c r="KCZ41" s="149"/>
      <c r="KDE41" s="161" t="s">
        <v>199</v>
      </c>
      <c r="KDF41" s="147"/>
      <c r="KDG41" s="148"/>
      <c r="KDH41" s="149"/>
      <c r="KDM41" s="161" t="s">
        <v>199</v>
      </c>
      <c r="KDN41" s="147"/>
      <c r="KDO41" s="148"/>
      <c r="KDP41" s="149"/>
      <c r="KDU41" s="161" t="s">
        <v>199</v>
      </c>
      <c r="KDV41" s="147"/>
      <c r="KDW41" s="148"/>
      <c r="KDX41" s="149"/>
      <c r="KEC41" s="161" t="s">
        <v>199</v>
      </c>
      <c r="KED41" s="147"/>
      <c r="KEE41" s="148"/>
      <c r="KEF41" s="149"/>
      <c r="KEK41" s="161" t="s">
        <v>199</v>
      </c>
      <c r="KEL41" s="147"/>
      <c r="KEM41" s="148"/>
      <c r="KEN41" s="149"/>
      <c r="KES41" s="161" t="s">
        <v>199</v>
      </c>
      <c r="KET41" s="147"/>
      <c r="KEU41" s="148"/>
      <c r="KEV41" s="149"/>
      <c r="KFA41" s="161" t="s">
        <v>199</v>
      </c>
      <c r="KFB41" s="147"/>
      <c r="KFC41" s="148"/>
      <c r="KFD41" s="149"/>
      <c r="KFI41" s="161" t="s">
        <v>199</v>
      </c>
      <c r="KFJ41" s="147"/>
      <c r="KFK41" s="148"/>
      <c r="KFL41" s="149"/>
      <c r="KFQ41" s="161" t="s">
        <v>199</v>
      </c>
      <c r="KFR41" s="147"/>
      <c r="KFS41" s="148"/>
      <c r="KFT41" s="149"/>
      <c r="KFY41" s="161" t="s">
        <v>199</v>
      </c>
      <c r="KFZ41" s="147"/>
      <c r="KGA41" s="148"/>
      <c r="KGB41" s="149"/>
      <c r="KGG41" s="161" t="s">
        <v>199</v>
      </c>
      <c r="KGH41" s="147"/>
      <c r="KGI41" s="148"/>
      <c r="KGJ41" s="149"/>
      <c r="KGO41" s="161" t="s">
        <v>199</v>
      </c>
      <c r="KGP41" s="147"/>
      <c r="KGQ41" s="148"/>
      <c r="KGR41" s="149"/>
      <c r="KGW41" s="161" t="s">
        <v>199</v>
      </c>
      <c r="KGX41" s="147"/>
      <c r="KGY41" s="148"/>
      <c r="KGZ41" s="149"/>
      <c r="KHE41" s="161" t="s">
        <v>199</v>
      </c>
      <c r="KHF41" s="147"/>
      <c r="KHG41" s="148"/>
      <c r="KHH41" s="149"/>
      <c r="KHM41" s="161" t="s">
        <v>199</v>
      </c>
      <c r="KHN41" s="147"/>
      <c r="KHO41" s="148"/>
      <c r="KHP41" s="149"/>
      <c r="KHU41" s="161" t="s">
        <v>199</v>
      </c>
      <c r="KHV41" s="147"/>
      <c r="KHW41" s="148"/>
      <c r="KHX41" s="149"/>
      <c r="KIC41" s="161" t="s">
        <v>199</v>
      </c>
      <c r="KID41" s="147"/>
      <c r="KIE41" s="148"/>
      <c r="KIF41" s="149"/>
      <c r="KIK41" s="161" t="s">
        <v>199</v>
      </c>
      <c r="KIL41" s="147"/>
      <c r="KIM41" s="148"/>
      <c r="KIN41" s="149"/>
      <c r="KIS41" s="161" t="s">
        <v>199</v>
      </c>
      <c r="KIT41" s="147"/>
      <c r="KIU41" s="148"/>
      <c r="KIV41" s="149"/>
      <c r="KJA41" s="161" t="s">
        <v>199</v>
      </c>
      <c r="KJB41" s="147"/>
      <c r="KJC41" s="148"/>
      <c r="KJD41" s="149"/>
      <c r="KJI41" s="161" t="s">
        <v>199</v>
      </c>
      <c r="KJJ41" s="147"/>
      <c r="KJK41" s="148"/>
      <c r="KJL41" s="149"/>
      <c r="KJQ41" s="161" t="s">
        <v>199</v>
      </c>
      <c r="KJR41" s="147"/>
      <c r="KJS41" s="148"/>
      <c r="KJT41" s="149"/>
      <c r="KJY41" s="161" t="s">
        <v>199</v>
      </c>
      <c r="KJZ41" s="147"/>
      <c r="KKA41" s="148"/>
      <c r="KKB41" s="149"/>
      <c r="KKG41" s="161" t="s">
        <v>199</v>
      </c>
      <c r="KKH41" s="147"/>
      <c r="KKI41" s="148"/>
      <c r="KKJ41" s="149"/>
      <c r="KKO41" s="161" t="s">
        <v>199</v>
      </c>
      <c r="KKP41" s="147"/>
      <c r="KKQ41" s="148"/>
      <c r="KKR41" s="149"/>
      <c r="KKW41" s="161" t="s">
        <v>199</v>
      </c>
      <c r="KKX41" s="147"/>
      <c r="KKY41" s="148"/>
      <c r="KKZ41" s="149"/>
      <c r="KLE41" s="161" t="s">
        <v>199</v>
      </c>
      <c r="KLF41" s="147"/>
      <c r="KLG41" s="148"/>
      <c r="KLH41" s="149"/>
      <c r="KLM41" s="161" t="s">
        <v>199</v>
      </c>
      <c r="KLN41" s="147"/>
      <c r="KLO41" s="148"/>
      <c r="KLP41" s="149"/>
      <c r="KLU41" s="161" t="s">
        <v>199</v>
      </c>
      <c r="KLV41" s="147"/>
      <c r="KLW41" s="148"/>
      <c r="KLX41" s="149"/>
      <c r="KMC41" s="161" t="s">
        <v>199</v>
      </c>
      <c r="KMD41" s="147"/>
      <c r="KME41" s="148"/>
      <c r="KMF41" s="149"/>
      <c r="KMK41" s="161" t="s">
        <v>199</v>
      </c>
      <c r="KML41" s="147"/>
      <c r="KMM41" s="148"/>
      <c r="KMN41" s="149"/>
      <c r="KMS41" s="161" t="s">
        <v>199</v>
      </c>
      <c r="KMT41" s="147"/>
      <c r="KMU41" s="148"/>
      <c r="KMV41" s="149"/>
      <c r="KNA41" s="161" t="s">
        <v>199</v>
      </c>
      <c r="KNB41" s="147"/>
      <c r="KNC41" s="148"/>
      <c r="KND41" s="149"/>
      <c r="KNI41" s="161" t="s">
        <v>199</v>
      </c>
      <c r="KNJ41" s="147"/>
      <c r="KNK41" s="148"/>
      <c r="KNL41" s="149"/>
      <c r="KNQ41" s="161" t="s">
        <v>199</v>
      </c>
      <c r="KNR41" s="147"/>
      <c r="KNS41" s="148"/>
      <c r="KNT41" s="149"/>
      <c r="KNY41" s="161" t="s">
        <v>199</v>
      </c>
      <c r="KNZ41" s="147"/>
      <c r="KOA41" s="148"/>
      <c r="KOB41" s="149"/>
      <c r="KOG41" s="161" t="s">
        <v>199</v>
      </c>
      <c r="KOH41" s="147"/>
      <c r="KOI41" s="148"/>
      <c r="KOJ41" s="149"/>
      <c r="KOO41" s="161" t="s">
        <v>199</v>
      </c>
      <c r="KOP41" s="147"/>
      <c r="KOQ41" s="148"/>
      <c r="KOR41" s="149"/>
      <c r="KOW41" s="161" t="s">
        <v>199</v>
      </c>
      <c r="KOX41" s="147"/>
      <c r="KOY41" s="148"/>
      <c r="KOZ41" s="149"/>
      <c r="KPE41" s="161" t="s">
        <v>199</v>
      </c>
      <c r="KPF41" s="147"/>
      <c r="KPG41" s="148"/>
      <c r="KPH41" s="149"/>
      <c r="KPM41" s="161" t="s">
        <v>199</v>
      </c>
      <c r="KPN41" s="147"/>
      <c r="KPO41" s="148"/>
      <c r="KPP41" s="149"/>
      <c r="KPU41" s="161" t="s">
        <v>199</v>
      </c>
      <c r="KPV41" s="147"/>
      <c r="KPW41" s="148"/>
      <c r="KPX41" s="149"/>
      <c r="KQC41" s="161" t="s">
        <v>199</v>
      </c>
      <c r="KQD41" s="147"/>
      <c r="KQE41" s="148"/>
      <c r="KQF41" s="149"/>
      <c r="KQK41" s="161" t="s">
        <v>199</v>
      </c>
      <c r="KQL41" s="147"/>
      <c r="KQM41" s="148"/>
      <c r="KQN41" s="149"/>
      <c r="KQS41" s="161" t="s">
        <v>199</v>
      </c>
      <c r="KQT41" s="147"/>
      <c r="KQU41" s="148"/>
      <c r="KQV41" s="149"/>
      <c r="KRA41" s="161" t="s">
        <v>199</v>
      </c>
      <c r="KRB41" s="147"/>
      <c r="KRC41" s="148"/>
      <c r="KRD41" s="149"/>
      <c r="KRI41" s="161" t="s">
        <v>199</v>
      </c>
      <c r="KRJ41" s="147"/>
      <c r="KRK41" s="148"/>
      <c r="KRL41" s="149"/>
      <c r="KRQ41" s="161" t="s">
        <v>199</v>
      </c>
      <c r="KRR41" s="147"/>
      <c r="KRS41" s="148"/>
      <c r="KRT41" s="149"/>
      <c r="KRY41" s="161" t="s">
        <v>199</v>
      </c>
      <c r="KRZ41" s="147"/>
      <c r="KSA41" s="148"/>
      <c r="KSB41" s="149"/>
      <c r="KSG41" s="161" t="s">
        <v>199</v>
      </c>
      <c r="KSH41" s="147"/>
      <c r="KSI41" s="148"/>
      <c r="KSJ41" s="149"/>
      <c r="KSO41" s="161" t="s">
        <v>199</v>
      </c>
      <c r="KSP41" s="147"/>
      <c r="KSQ41" s="148"/>
      <c r="KSR41" s="149"/>
      <c r="KSW41" s="161" t="s">
        <v>199</v>
      </c>
      <c r="KSX41" s="147"/>
      <c r="KSY41" s="148"/>
      <c r="KSZ41" s="149"/>
      <c r="KTE41" s="161" t="s">
        <v>199</v>
      </c>
      <c r="KTF41" s="147"/>
      <c r="KTG41" s="148"/>
      <c r="KTH41" s="149"/>
      <c r="KTM41" s="161" t="s">
        <v>199</v>
      </c>
      <c r="KTN41" s="147"/>
      <c r="KTO41" s="148"/>
      <c r="KTP41" s="149"/>
      <c r="KTU41" s="161" t="s">
        <v>199</v>
      </c>
      <c r="KTV41" s="147"/>
      <c r="KTW41" s="148"/>
      <c r="KTX41" s="149"/>
      <c r="KUC41" s="161" t="s">
        <v>199</v>
      </c>
      <c r="KUD41" s="147"/>
      <c r="KUE41" s="148"/>
      <c r="KUF41" s="149"/>
      <c r="KUK41" s="161" t="s">
        <v>199</v>
      </c>
      <c r="KUL41" s="147"/>
      <c r="KUM41" s="148"/>
      <c r="KUN41" s="149"/>
      <c r="KUS41" s="161" t="s">
        <v>199</v>
      </c>
      <c r="KUT41" s="147"/>
      <c r="KUU41" s="148"/>
      <c r="KUV41" s="149"/>
      <c r="KVA41" s="161" t="s">
        <v>199</v>
      </c>
      <c r="KVB41" s="147"/>
      <c r="KVC41" s="148"/>
      <c r="KVD41" s="149"/>
      <c r="KVI41" s="161" t="s">
        <v>199</v>
      </c>
      <c r="KVJ41" s="147"/>
      <c r="KVK41" s="148"/>
      <c r="KVL41" s="149"/>
      <c r="KVQ41" s="161" t="s">
        <v>199</v>
      </c>
      <c r="KVR41" s="147"/>
      <c r="KVS41" s="148"/>
      <c r="KVT41" s="149"/>
      <c r="KVY41" s="161" t="s">
        <v>199</v>
      </c>
      <c r="KVZ41" s="147"/>
      <c r="KWA41" s="148"/>
      <c r="KWB41" s="149"/>
      <c r="KWG41" s="161" t="s">
        <v>199</v>
      </c>
      <c r="KWH41" s="147"/>
      <c r="KWI41" s="148"/>
      <c r="KWJ41" s="149"/>
      <c r="KWO41" s="161" t="s">
        <v>199</v>
      </c>
      <c r="KWP41" s="147"/>
      <c r="KWQ41" s="148"/>
      <c r="KWR41" s="149"/>
      <c r="KWW41" s="161" t="s">
        <v>199</v>
      </c>
      <c r="KWX41" s="147"/>
      <c r="KWY41" s="148"/>
      <c r="KWZ41" s="149"/>
      <c r="KXE41" s="161" t="s">
        <v>199</v>
      </c>
      <c r="KXF41" s="147"/>
      <c r="KXG41" s="148"/>
      <c r="KXH41" s="149"/>
      <c r="KXM41" s="161" t="s">
        <v>199</v>
      </c>
      <c r="KXN41" s="147"/>
      <c r="KXO41" s="148"/>
      <c r="KXP41" s="149"/>
      <c r="KXU41" s="161" t="s">
        <v>199</v>
      </c>
      <c r="KXV41" s="147"/>
      <c r="KXW41" s="148"/>
      <c r="KXX41" s="149"/>
      <c r="KYC41" s="161" t="s">
        <v>199</v>
      </c>
      <c r="KYD41" s="147"/>
      <c r="KYE41" s="148"/>
      <c r="KYF41" s="149"/>
      <c r="KYK41" s="161" t="s">
        <v>199</v>
      </c>
      <c r="KYL41" s="147"/>
      <c r="KYM41" s="148"/>
      <c r="KYN41" s="149"/>
      <c r="KYS41" s="161" t="s">
        <v>199</v>
      </c>
      <c r="KYT41" s="147"/>
      <c r="KYU41" s="148"/>
      <c r="KYV41" s="149"/>
      <c r="KZA41" s="161" t="s">
        <v>199</v>
      </c>
      <c r="KZB41" s="147"/>
      <c r="KZC41" s="148"/>
      <c r="KZD41" s="149"/>
      <c r="KZI41" s="161" t="s">
        <v>199</v>
      </c>
      <c r="KZJ41" s="147"/>
      <c r="KZK41" s="148"/>
      <c r="KZL41" s="149"/>
      <c r="KZQ41" s="161" t="s">
        <v>199</v>
      </c>
      <c r="KZR41" s="147"/>
      <c r="KZS41" s="148"/>
      <c r="KZT41" s="149"/>
      <c r="KZY41" s="161" t="s">
        <v>199</v>
      </c>
      <c r="KZZ41" s="147"/>
      <c r="LAA41" s="148"/>
      <c r="LAB41" s="149"/>
      <c r="LAG41" s="161" t="s">
        <v>199</v>
      </c>
      <c r="LAH41" s="147"/>
      <c r="LAI41" s="148"/>
      <c r="LAJ41" s="149"/>
      <c r="LAO41" s="161" t="s">
        <v>199</v>
      </c>
      <c r="LAP41" s="147"/>
      <c r="LAQ41" s="148"/>
      <c r="LAR41" s="149"/>
      <c r="LAW41" s="161" t="s">
        <v>199</v>
      </c>
      <c r="LAX41" s="147"/>
      <c r="LAY41" s="148"/>
      <c r="LAZ41" s="149"/>
      <c r="LBE41" s="161" t="s">
        <v>199</v>
      </c>
      <c r="LBF41" s="147"/>
      <c r="LBG41" s="148"/>
      <c r="LBH41" s="149"/>
      <c r="LBM41" s="161" t="s">
        <v>199</v>
      </c>
      <c r="LBN41" s="147"/>
      <c r="LBO41" s="148"/>
      <c r="LBP41" s="149"/>
      <c r="LBU41" s="161" t="s">
        <v>199</v>
      </c>
      <c r="LBV41" s="147"/>
      <c r="LBW41" s="148"/>
      <c r="LBX41" s="149"/>
      <c r="LCC41" s="161" t="s">
        <v>199</v>
      </c>
      <c r="LCD41" s="147"/>
      <c r="LCE41" s="148"/>
      <c r="LCF41" s="149"/>
      <c r="LCK41" s="161" t="s">
        <v>199</v>
      </c>
      <c r="LCL41" s="147"/>
      <c r="LCM41" s="148"/>
      <c r="LCN41" s="149"/>
      <c r="LCS41" s="161" t="s">
        <v>199</v>
      </c>
      <c r="LCT41" s="147"/>
      <c r="LCU41" s="148"/>
      <c r="LCV41" s="149"/>
      <c r="LDA41" s="161" t="s">
        <v>199</v>
      </c>
      <c r="LDB41" s="147"/>
      <c r="LDC41" s="148"/>
      <c r="LDD41" s="149"/>
      <c r="LDI41" s="161" t="s">
        <v>199</v>
      </c>
      <c r="LDJ41" s="147"/>
      <c r="LDK41" s="148"/>
      <c r="LDL41" s="149"/>
      <c r="LDQ41" s="161" t="s">
        <v>199</v>
      </c>
      <c r="LDR41" s="147"/>
      <c r="LDS41" s="148"/>
      <c r="LDT41" s="149"/>
      <c r="LDY41" s="161" t="s">
        <v>199</v>
      </c>
      <c r="LDZ41" s="147"/>
      <c r="LEA41" s="148"/>
      <c r="LEB41" s="149"/>
      <c r="LEG41" s="161" t="s">
        <v>199</v>
      </c>
      <c r="LEH41" s="147"/>
      <c r="LEI41" s="148"/>
      <c r="LEJ41" s="149"/>
      <c r="LEO41" s="161" t="s">
        <v>199</v>
      </c>
      <c r="LEP41" s="147"/>
      <c r="LEQ41" s="148"/>
      <c r="LER41" s="149"/>
      <c r="LEW41" s="161" t="s">
        <v>199</v>
      </c>
      <c r="LEX41" s="147"/>
      <c r="LEY41" s="148"/>
      <c r="LEZ41" s="149"/>
      <c r="LFE41" s="161" t="s">
        <v>199</v>
      </c>
      <c r="LFF41" s="147"/>
      <c r="LFG41" s="148"/>
      <c r="LFH41" s="149"/>
      <c r="LFM41" s="161" t="s">
        <v>199</v>
      </c>
      <c r="LFN41" s="147"/>
      <c r="LFO41" s="148"/>
      <c r="LFP41" s="149"/>
      <c r="LFU41" s="161" t="s">
        <v>199</v>
      </c>
      <c r="LFV41" s="147"/>
      <c r="LFW41" s="148"/>
      <c r="LFX41" s="149"/>
      <c r="LGC41" s="161" t="s">
        <v>199</v>
      </c>
      <c r="LGD41" s="147"/>
      <c r="LGE41" s="148"/>
      <c r="LGF41" s="149"/>
      <c r="LGK41" s="161" t="s">
        <v>199</v>
      </c>
      <c r="LGL41" s="147"/>
      <c r="LGM41" s="148"/>
      <c r="LGN41" s="149"/>
      <c r="LGS41" s="161" t="s">
        <v>199</v>
      </c>
      <c r="LGT41" s="147"/>
      <c r="LGU41" s="148"/>
      <c r="LGV41" s="149"/>
      <c r="LHA41" s="161" t="s">
        <v>199</v>
      </c>
      <c r="LHB41" s="147"/>
      <c r="LHC41" s="148"/>
      <c r="LHD41" s="149"/>
      <c r="LHI41" s="161" t="s">
        <v>199</v>
      </c>
      <c r="LHJ41" s="147"/>
      <c r="LHK41" s="148"/>
      <c r="LHL41" s="149"/>
      <c r="LHQ41" s="161" t="s">
        <v>199</v>
      </c>
      <c r="LHR41" s="147"/>
      <c r="LHS41" s="148"/>
      <c r="LHT41" s="149"/>
      <c r="LHY41" s="161" t="s">
        <v>199</v>
      </c>
      <c r="LHZ41" s="147"/>
      <c r="LIA41" s="148"/>
      <c r="LIB41" s="149"/>
      <c r="LIG41" s="161" t="s">
        <v>199</v>
      </c>
      <c r="LIH41" s="147"/>
      <c r="LII41" s="148"/>
      <c r="LIJ41" s="149"/>
      <c r="LIO41" s="161" t="s">
        <v>199</v>
      </c>
      <c r="LIP41" s="147"/>
      <c r="LIQ41" s="148"/>
      <c r="LIR41" s="149"/>
      <c r="LIW41" s="161" t="s">
        <v>199</v>
      </c>
      <c r="LIX41" s="147"/>
      <c r="LIY41" s="148"/>
      <c r="LIZ41" s="149"/>
      <c r="LJE41" s="161" t="s">
        <v>199</v>
      </c>
      <c r="LJF41" s="147"/>
      <c r="LJG41" s="148"/>
      <c r="LJH41" s="149"/>
      <c r="LJM41" s="161" t="s">
        <v>199</v>
      </c>
      <c r="LJN41" s="147"/>
      <c r="LJO41" s="148"/>
      <c r="LJP41" s="149"/>
      <c r="LJU41" s="161" t="s">
        <v>199</v>
      </c>
      <c r="LJV41" s="147"/>
      <c r="LJW41" s="148"/>
      <c r="LJX41" s="149"/>
      <c r="LKC41" s="161" t="s">
        <v>199</v>
      </c>
      <c r="LKD41" s="147"/>
      <c r="LKE41" s="148"/>
      <c r="LKF41" s="149"/>
      <c r="LKK41" s="161" t="s">
        <v>199</v>
      </c>
      <c r="LKL41" s="147"/>
      <c r="LKM41" s="148"/>
      <c r="LKN41" s="149"/>
      <c r="LKS41" s="161" t="s">
        <v>199</v>
      </c>
      <c r="LKT41" s="147"/>
      <c r="LKU41" s="148"/>
      <c r="LKV41" s="149"/>
      <c r="LLA41" s="161" t="s">
        <v>199</v>
      </c>
      <c r="LLB41" s="147"/>
      <c r="LLC41" s="148"/>
      <c r="LLD41" s="149"/>
      <c r="LLI41" s="161" t="s">
        <v>199</v>
      </c>
      <c r="LLJ41" s="147"/>
      <c r="LLK41" s="148"/>
      <c r="LLL41" s="149"/>
      <c r="LLQ41" s="161" t="s">
        <v>199</v>
      </c>
      <c r="LLR41" s="147"/>
      <c r="LLS41" s="148"/>
      <c r="LLT41" s="149"/>
      <c r="LLY41" s="161" t="s">
        <v>199</v>
      </c>
      <c r="LLZ41" s="147"/>
      <c r="LMA41" s="148"/>
      <c r="LMB41" s="149"/>
      <c r="LMG41" s="161" t="s">
        <v>199</v>
      </c>
      <c r="LMH41" s="147"/>
      <c r="LMI41" s="148"/>
      <c r="LMJ41" s="149"/>
      <c r="LMO41" s="161" t="s">
        <v>199</v>
      </c>
      <c r="LMP41" s="147"/>
      <c r="LMQ41" s="148"/>
      <c r="LMR41" s="149"/>
      <c r="LMW41" s="161" t="s">
        <v>199</v>
      </c>
      <c r="LMX41" s="147"/>
      <c r="LMY41" s="148"/>
      <c r="LMZ41" s="149"/>
      <c r="LNE41" s="161" t="s">
        <v>199</v>
      </c>
      <c r="LNF41" s="147"/>
      <c r="LNG41" s="148"/>
      <c r="LNH41" s="149"/>
      <c r="LNM41" s="161" t="s">
        <v>199</v>
      </c>
      <c r="LNN41" s="147"/>
      <c r="LNO41" s="148"/>
      <c r="LNP41" s="149"/>
      <c r="LNU41" s="161" t="s">
        <v>199</v>
      </c>
      <c r="LNV41" s="147"/>
      <c r="LNW41" s="148"/>
      <c r="LNX41" s="149"/>
      <c r="LOC41" s="161" t="s">
        <v>199</v>
      </c>
      <c r="LOD41" s="147"/>
      <c r="LOE41" s="148"/>
      <c r="LOF41" s="149"/>
      <c r="LOK41" s="161" t="s">
        <v>199</v>
      </c>
      <c r="LOL41" s="147"/>
      <c r="LOM41" s="148"/>
      <c r="LON41" s="149"/>
      <c r="LOS41" s="161" t="s">
        <v>199</v>
      </c>
      <c r="LOT41" s="147"/>
      <c r="LOU41" s="148"/>
      <c r="LOV41" s="149"/>
      <c r="LPA41" s="161" t="s">
        <v>199</v>
      </c>
      <c r="LPB41" s="147"/>
      <c r="LPC41" s="148"/>
      <c r="LPD41" s="149"/>
      <c r="LPI41" s="161" t="s">
        <v>199</v>
      </c>
      <c r="LPJ41" s="147"/>
      <c r="LPK41" s="148"/>
      <c r="LPL41" s="149"/>
      <c r="LPQ41" s="161" t="s">
        <v>199</v>
      </c>
      <c r="LPR41" s="147"/>
      <c r="LPS41" s="148"/>
      <c r="LPT41" s="149"/>
      <c r="LPY41" s="161" t="s">
        <v>199</v>
      </c>
      <c r="LPZ41" s="147"/>
      <c r="LQA41" s="148"/>
      <c r="LQB41" s="149"/>
      <c r="LQG41" s="161" t="s">
        <v>199</v>
      </c>
      <c r="LQH41" s="147"/>
      <c r="LQI41" s="148"/>
      <c r="LQJ41" s="149"/>
      <c r="LQO41" s="161" t="s">
        <v>199</v>
      </c>
      <c r="LQP41" s="147"/>
      <c r="LQQ41" s="148"/>
      <c r="LQR41" s="149"/>
      <c r="LQW41" s="161" t="s">
        <v>199</v>
      </c>
      <c r="LQX41" s="147"/>
      <c r="LQY41" s="148"/>
      <c r="LQZ41" s="149"/>
      <c r="LRE41" s="161" t="s">
        <v>199</v>
      </c>
      <c r="LRF41" s="147"/>
      <c r="LRG41" s="148"/>
      <c r="LRH41" s="149"/>
      <c r="LRM41" s="161" t="s">
        <v>199</v>
      </c>
      <c r="LRN41" s="147"/>
      <c r="LRO41" s="148"/>
      <c r="LRP41" s="149"/>
      <c r="LRU41" s="161" t="s">
        <v>199</v>
      </c>
      <c r="LRV41" s="147"/>
      <c r="LRW41" s="148"/>
      <c r="LRX41" s="149"/>
      <c r="LSC41" s="161" t="s">
        <v>199</v>
      </c>
      <c r="LSD41" s="147"/>
      <c r="LSE41" s="148"/>
      <c r="LSF41" s="149"/>
      <c r="LSK41" s="161" t="s">
        <v>199</v>
      </c>
      <c r="LSL41" s="147"/>
      <c r="LSM41" s="148"/>
      <c r="LSN41" s="149"/>
      <c r="LSS41" s="161" t="s">
        <v>199</v>
      </c>
      <c r="LST41" s="147"/>
      <c r="LSU41" s="148"/>
      <c r="LSV41" s="149"/>
      <c r="LTA41" s="161" t="s">
        <v>199</v>
      </c>
      <c r="LTB41" s="147"/>
      <c r="LTC41" s="148"/>
      <c r="LTD41" s="149"/>
      <c r="LTI41" s="161" t="s">
        <v>199</v>
      </c>
      <c r="LTJ41" s="147"/>
      <c r="LTK41" s="148"/>
      <c r="LTL41" s="149"/>
      <c r="LTQ41" s="161" t="s">
        <v>199</v>
      </c>
      <c r="LTR41" s="147"/>
      <c r="LTS41" s="148"/>
      <c r="LTT41" s="149"/>
      <c r="LTY41" s="161" t="s">
        <v>199</v>
      </c>
      <c r="LTZ41" s="147"/>
      <c r="LUA41" s="148"/>
      <c r="LUB41" s="149"/>
      <c r="LUG41" s="161" t="s">
        <v>199</v>
      </c>
      <c r="LUH41" s="147"/>
      <c r="LUI41" s="148"/>
      <c r="LUJ41" s="149"/>
      <c r="LUO41" s="161" t="s">
        <v>199</v>
      </c>
      <c r="LUP41" s="147"/>
      <c r="LUQ41" s="148"/>
      <c r="LUR41" s="149"/>
      <c r="LUW41" s="161" t="s">
        <v>199</v>
      </c>
      <c r="LUX41" s="147"/>
      <c r="LUY41" s="148"/>
      <c r="LUZ41" s="149"/>
      <c r="LVE41" s="161" t="s">
        <v>199</v>
      </c>
      <c r="LVF41" s="147"/>
      <c r="LVG41" s="148"/>
      <c r="LVH41" s="149"/>
      <c r="LVM41" s="161" t="s">
        <v>199</v>
      </c>
      <c r="LVN41" s="147"/>
      <c r="LVO41" s="148"/>
      <c r="LVP41" s="149"/>
      <c r="LVU41" s="161" t="s">
        <v>199</v>
      </c>
      <c r="LVV41" s="147"/>
      <c r="LVW41" s="148"/>
      <c r="LVX41" s="149"/>
      <c r="LWC41" s="161" t="s">
        <v>199</v>
      </c>
      <c r="LWD41" s="147"/>
      <c r="LWE41" s="148"/>
      <c r="LWF41" s="149"/>
      <c r="LWK41" s="161" t="s">
        <v>199</v>
      </c>
      <c r="LWL41" s="147"/>
      <c r="LWM41" s="148"/>
      <c r="LWN41" s="149"/>
      <c r="LWS41" s="161" t="s">
        <v>199</v>
      </c>
      <c r="LWT41" s="147"/>
      <c r="LWU41" s="148"/>
      <c r="LWV41" s="149"/>
      <c r="LXA41" s="161" t="s">
        <v>199</v>
      </c>
      <c r="LXB41" s="147"/>
      <c r="LXC41" s="148"/>
      <c r="LXD41" s="149"/>
      <c r="LXI41" s="161" t="s">
        <v>199</v>
      </c>
      <c r="LXJ41" s="147"/>
      <c r="LXK41" s="148"/>
      <c r="LXL41" s="149"/>
      <c r="LXQ41" s="161" t="s">
        <v>199</v>
      </c>
      <c r="LXR41" s="147"/>
      <c r="LXS41" s="148"/>
      <c r="LXT41" s="149"/>
      <c r="LXY41" s="161" t="s">
        <v>199</v>
      </c>
      <c r="LXZ41" s="147"/>
      <c r="LYA41" s="148"/>
      <c r="LYB41" s="149"/>
      <c r="LYG41" s="161" t="s">
        <v>199</v>
      </c>
      <c r="LYH41" s="147"/>
      <c r="LYI41" s="148"/>
      <c r="LYJ41" s="149"/>
      <c r="LYO41" s="161" t="s">
        <v>199</v>
      </c>
      <c r="LYP41" s="147"/>
      <c r="LYQ41" s="148"/>
      <c r="LYR41" s="149"/>
      <c r="LYW41" s="161" t="s">
        <v>199</v>
      </c>
      <c r="LYX41" s="147"/>
      <c r="LYY41" s="148"/>
      <c r="LYZ41" s="149"/>
      <c r="LZE41" s="161" t="s">
        <v>199</v>
      </c>
      <c r="LZF41" s="147"/>
      <c r="LZG41" s="148"/>
      <c r="LZH41" s="149"/>
      <c r="LZM41" s="161" t="s">
        <v>199</v>
      </c>
      <c r="LZN41" s="147"/>
      <c r="LZO41" s="148"/>
      <c r="LZP41" s="149"/>
      <c r="LZU41" s="161" t="s">
        <v>199</v>
      </c>
      <c r="LZV41" s="147"/>
      <c r="LZW41" s="148"/>
      <c r="LZX41" s="149"/>
      <c r="MAC41" s="161" t="s">
        <v>199</v>
      </c>
      <c r="MAD41" s="147"/>
      <c r="MAE41" s="148"/>
      <c r="MAF41" s="149"/>
      <c r="MAK41" s="161" t="s">
        <v>199</v>
      </c>
      <c r="MAL41" s="147"/>
      <c r="MAM41" s="148"/>
      <c r="MAN41" s="149"/>
      <c r="MAS41" s="161" t="s">
        <v>199</v>
      </c>
      <c r="MAT41" s="147"/>
      <c r="MAU41" s="148"/>
      <c r="MAV41" s="149"/>
      <c r="MBA41" s="161" t="s">
        <v>199</v>
      </c>
      <c r="MBB41" s="147"/>
      <c r="MBC41" s="148"/>
      <c r="MBD41" s="149"/>
      <c r="MBI41" s="161" t="s">
        <v>199</v>
      </c>
      <c r="MBJ41" s="147"/>
      <c r="MBK41" s="148"/>
      <c r="MBL41" s="149"/>
      <c r="MBQ41" s="161" t="s">
        <v>199</v>
      </c>
      <c r="MBR41" s="147"/>
      <c r="MBS41" s="148"/>
      <c r="MBT41" s="149"/>
      <c r="MBY41" s="161" t="s">
        <v>199</v>
      </c>
      <c r="MBZ41" s="147"/>
      <c r="MCA41" s="148"/>
      <c r="MCB41" s="149"/>
      <c r="MCG41" s="161" t="s">
        <v>199</v>
      </c>
      <c r="MCH41" s="147"/>
      <c r="MCI41" s="148"/>
      <c r="MCJ41" s="149"/>
      <c r="MCO41" s="161" t="s">
        <v>199</v>
      </c>
      <c r="MCP41" s="147"/>
      <c r="MCQ41" s="148"/>
      <c r="MCR41" s="149"/>
      <c r="MCW41" s="161" t="s">
        <v>199</v>
      </c>
      <c r="MCX41" s="147"/>
      <c r="MCY41" s="148"/>
      <c r="MCZ41" s="149"/>
      <c r="MDE41" s="161" t="s">
        <v>199</v>
      </c>
      <c r="MDF41" s="147"/>
      <c r="MDG41" s="148"/>
      <c r="MDH41" s="149"/>
      <c r="MDM41" s="161" t="s">
        <v>199</v>
      </c>
      <c r="MDN41" s="147"/>
      <c r="MDO41" s="148"/>
      <c r="MDP41" s="149"/>
      <c r="MDU41" s="161" t="s">
        <v>199</v>
      </c>
      <c r="MDV41" s="147"/>
      <c r="MDW41" s="148"/>
      <c r="MDX41" s="149"/>
      <c r="MEC41" s="161" t="s">
        <v>199</v>
      </c>
      <c r="MED41" s="147"/>
      <c r="MEE41" s="148"/>
      <c r="MEF41" s="149"/>
      <c r="MEK41" s="161" t="s">
        <v>199</v>
      </c>
      <c r="MEL41" s="147"/>
      <c r="MEM41" s="148"/>
      <c r="MEN41" s="149"/>
      <c r="MES41" s="161" t="s">
        <v>199</v>
      </c>
      <c r="MET41" s="147"/>
      <c r="MEU41" s="148"/>
      <c r="MEV41" s="149"/>
      <c r="MFA41" s="161" t="s">
        <v>199</v>
      </c>
      <c r="MFB41" s="147"/>
      <c r="MFC41" s="148"/>
      <c r="MFD41" s="149"/>
      <c r="MFI41" s="161" t="s">
        <v>199</v>
      </c>
      <c r="MFJ41" s="147"/>
      <c r="MFK41" s="148"/>
      <c r="MFL41" s="149"/>
      <c r="MFQ41" s="161" t="s">
        <v>199</v>
      </c>
      <c r="MFR41" s="147"/>
      <c r="MFS41" s="148"/>
      <c r="MFT41" s="149"/>
      <c r="MFY41" s="161" t="s">
        <v>199</v>
      </c>
      <c r="MFZ41" s="147"/>
      <c r="MGA41" s="148"/>
      <c r="MGB41" s="149"/>
      <c r="MGG41" s="161" t="s">
        <v>199</v>
      </c>
      <c r="MGH41" s="147"/>
      <c r="MGI41" s="148"/>
      <c r="MGJ41" s="149"/>
      <c r="MGO41" s="161" t="s">
        <v>199</v>
      </c>
      <c r="MGP41" s="147"/>
      <c r="MGQ41" s="148"/>
      <c r="MGR41" s="149"/>
      <c r="MGW41" s="161" t="s">
        <v>199</v>
      </c>
      <c r="MGX41" s="147"/>
      <c r="MGY41" s="148"/>
      <c r="MGZ41" s="149"/>
      <c r="MHE41" s="161" t="s">
        <v>199</v>
      </c>
      <c r="MHF41" s="147"/>
      <c r="MHG41" s="148"/>
      <c r="MHH41" s="149"/>
      <c r="MHM41" s="161" t="s">
        <v>199</v>
      </c>
      <c r="MHN41" s="147"/>
      <c r="MHO41" s="148"/>
      <c r="MHP41" s="149"/>
      <c r="MHU41" s="161" t="s">
        <v>199</v>
      </c>
      <c r="MHV41" s="147"/>
      <c r="MHW41" s="148"/>
      <c r="MHX41" s="149"/>
      <c r="MIC41" s="161" t="s">
        <v>199</v>
      </c>
      <c r="MID41" s="147"/>
      <c r="MIE41" s="148"/>
      <c r="MIF41" s="149"/>
      <c r="MIK41" s="161" t="s">
        <v>199</v>
      </c>
      <c r="MIL41" s="147"/>
      <c r="MIM41" s="148"/>
      <c r="MIN41" s="149"/>
      <c r="MIS41" s="161" t="s">
        <v>199</v>
      </c>
      <c r="MIT41" s="147"/>
      <c r="MIU41" s="148"/>
      <c r="MIV41" s="149"/>
      <c r="MJA41" s="161" t="s">
        <v>199</v>
      </c>
      <c r="MJB41" s="147"/>
      <c r="MJC41" s="148"/>
      <c r="MJD41" s="149"/>
      <c r="MJI41" s="161" t="s">
        <v>199</v>
      </c>
      <c r="MJJ41" s="147"/>
      <c r="MJK41" s="148"/>
      <c r="MJL41" s="149"/>
      <c r="MJQ41" s="161" t="s">
        <v>199</v>
      </c>
      <c r="MJR41" s="147"/>
      <c r="MJS41" s="148"/>
      <c r="MJT41" s="149"/>
      <c r="MJY41" s="161" t="s">
        <v>199</v>
      </c>
      <c r="MJZ41" s="147"/>
      <c r="MKA41" s="148"/>
      <c r="MKB41" s="149"/>
      <c r="MKG41" s="161" t="s">
        <v>199</v>
      </c>
      <c r="MKH41" s="147"/>
      <c r="MKI41" s="148"/>
      <c r="MKJ41" s="149"/>
      <c r="MKO41" s="161" t="s">
        <v>199</v>
      </c>
      <c r="MKP41" s="147"/>
      <c r="MKQ41" s="148"/>
      <c r="MKR41" s="149"/>
      <c r="MKW41" s="161" t="s">
        <v>199</v>
      </c>
      <c r="MKX41" s="147"/>
      <c r="MKY41" s="148"/>
      <c r="MKZ41" s="149"/>
      <c r="MLE41" s="161" t="s">
        <v>199</v>
      </c>
      <c r="MLF41" s="147"/>
      <c r="MLG41" s="148"/>
      <c r="MLH41" s="149"/>
      <c r="MLM41" s="161" t="s">
        <v>199</v>
      </c>
      <c r="MLN41" s="147"/>
      <c r="MLO41" s="148"/>
      <c r="MLP41" s="149"/>
      <c r="MLU41" s="161" t="s">
        <v>199</v>
      </c>
      <c r="MLV41" s="147"/>
      <c r="MLW41" s="148"/>
      <c r="MLX41" s="149"/>
      <c r="MMC41" s="161" t="s">
        <v>199</v>
      </c>
      <c r="MMD41" s="147"/>
      <c r="MME41" s="148"/>
      <c r="MMF41" s="149"/>
      <c r="MMK41" s="161" t="s">
        <v>199</v>
      </c>
      <c r="MML41" s="147"/>
      <c r="MMM41" s="148"/>
      <c r="MMN41" s="149"/>
      <c r="MMS41" s="161" t="s">
        <v>199</v>
      </c>
      <c r="MMT41" s="147"/>
      <c r="MMU41" s="148"/>
      <c r="MMV41" s="149"/>
      <c r="MNA41" s="161" t="s">
        <v>199</v>
      </c>
      <c r="MNB41" s="147"/>
      <c r="MNC41" s="148"/>
      <c r="MND41" s="149"/>
      <c r="MNI41" s="161" t="s">
        <v>199</v>
      </c>
      <c r="MNJ41" s="147"/>
      <c r="MNK41" s="148"/>
      <c r="MNL41" s="149"/>
      <c r="MNQ41" s="161" t="s">
        <v>199</v>
      </c>
      <c r="MNR41" s="147"/>
      <c r="MNS41" s="148"/>
      <c r="MNT41" s="149"/>
      <c r="MNY41" s="161" t="s">
        <v>199</v>
      </c>
      <c r="MNZ41" s="147"/>
      <c r="MOA41" s="148"/>
      <c r="MOB41" s="149"/>
      <c r="MOG41" s="161" t="s">
        <v>199</v>
      </c>
      <c r="MOH41" s="147"/>
      <c r="MOI41" s="148"/>
      <c r="MOJ41" s="149"/>
      <c r="MOO41" s="161" t="s">
        <v>199</v>
      </c>
      <c r="MOP41" s="147"/>
      <c r="MOQ41" s="148"/>
      <c r="MOR41" s="149"/>
      <c r="MOW41" s="161" t="s">
        <v>199</v>
      </c>
      <c r="MOX41" s="147"/>
      <c r="MOY41" s="148"/>
      <c r="MOZ41" s="149"/>
      <c r="MPE41" s="161" t="s">
        <v>199</v>
      </c>
      <c r="MPF41" s="147"/>
      <c r="MPG41" s="148"/>
      <c r="MPH41" s="149"/>
      <c r="MPM41" s="161" t="s">
        <v>199</v>
      </c>
      <c r="MPN41" s="147"/>
      <c r="MPO41" s="148"/>
      <c r="MPP41" s="149"/>
      <c r="MPU41" s="161" t="s">
        <v>199</v>
      </c>
      <c r="MPV41" s="147"/>
      <c r="MPW41" s="148"/>
      <c r="MPX41" s="149"/>
      <c r="MQC41" s="161" t="s">
        <v>199</v>
      </c>
      <c r="MQD41" s="147"/>
      <c r="MQE41" s="148"/>
      <c r="MQF41" s="149"/>
      <c r="MQK41" s="161" t="s">
        <v>199</v>
      </c>
      <c r="MQL41" s="147"/>
      <c r="MQM41" s="148"/>
      <c r="MQN41" s="149"/>
      <c r="MQS41" s="161" t="s">
        <v>199</v>
      </c>
      <c r="MQT41" s="147"/>
      <c r="MQU41" s="148"/>
      <c r="MQV41" s="149"/>
      <c r="MRA41" s="161" t="s">
        <v>199</v>
      </c>
      <c r="MRB41" s="147"/>
      <c r="MRC41" s="148"/>
      <c r="MRD41" s="149"/>
      <c r="MRI41" s="161" t="s">
        <v>199</v>
      </c>
      <c r="MRJ41" s="147"/>
      <c r="MRK41" s="148"/>
      <c r="MRL41" s="149"/>
      <c r="MRQ41" s="161" t="s">
        <v>199</v>
      </c>
      <c r="MRR41" s="147"/>
      <c r="MRS41" s="148"/>
      <c r="MRT41" s="149"/>
      <c r="MRY41" s="161" t="s">
        <v>199</v>
      </c>
      <c r="MRZ41" s="147"/>
      <c r="MSA41" s="148"/>
      <c r="MSB41" s="149"/>
      <c r="MSG41" s="161" t="s">
        <v>199</v>
      </c>
      <c r="MSH41" s="147"/>
      <c r="MSI41" s="148"/>
      <c r="MSJ41" s="149"/>
      <c r="MSO41" s="161" t="s">
        <v>199</v>
      </c>
      <c r="MSP41" s="147"/>
      <c r="MSQ41" s="148"/>
      <c r="MSR41" s="149"/>
      <c r="MSW41" s="161" t="s">
        <v>199</v>
      </c>
      <c r="MSX41" s="147"/>
      <c r="MSY41" s="148"/>
      <c r="MSZ41" s="149"/>
      <c r="MTE41" s="161" t="s">
        <v>199</v>
      </c>
      <c r="MTF41" s="147"/>
      <c r="MTG41" s="148"/>
      <c r="MTH41" s="149"/>
      <c r="MTM41" s="161" t="s">
        <v>199</v>
      </c>
      <c r="MTN41" s="147"/>
      <c r="MTO41" s="148"/>
      <c r="MTP41" s="149"/>
      <c r="MTU41" s="161" t="s">
        <v>199</v>
      </c>
      <c r="MTV41" s="147"/>
      <c r="MTW41" s="148"/>
      <c r="MTX41" s="149"/>
      <c r="MUC41" s="161" t="s">
        <v>199</v>
      </c>
      <c r="MUD41" s="147"/>
      <c r="MUE41" s="148"/>
      <c r="MUF41" s="149"/>
      <c r="MUK41" s="161" t="s">
        <v>199</v>
      </c>
      <c r="MUL41" s="147"/>
      <c r="MUM41" s="148"/>
      <c r="MUN41" s="149"/>
      <c r="MUS41" s="161" t="s">
        <v>199</v>
      </c>
      <c r="MUT41" s="147"/>
      <c r="MUU41" s="148"/>
      <c r="MUV41" s="149"/>
      <c r="MVA41" s="161" t="s">
        <v>199</v>
      </c>
      <c r="MVB41" s="147"/>
      <c r="MVC41" s="148"/>
      <c r="MVD41" s="149"/>
      <c r="MVI41" s="161" t="s">
        <v>199</v>
      </c>
      <c r="MVJ41" s="147"/>
      <c r="MVK41" s="148"/>
      <c r="MVL41" s="149"/>
      <c r="MVQ41" s="161" t="s">
        <v>199</v>
      </c>
      <c r="MVR41" s="147"/>
      <c r="MVS41" s="148"/>
      <c r="MVT41" s="149"/>
      <c r="MVY41" s="161" t="s">
        <v>199</v>
      </c>
      <c r="MVZ41" s="147"/>
      <c r="MWA41" s="148"/>
      <c r="MWB41" s="149"/>
      <c r="MWG41" s="161" t="s">
        <v>199</v>
      </c>
      <c r="MWH41" s="147"/>
      <c r="MWI41" s="148"/>
      <c r="MWJ41" s="149"/>
      <c r="MWO41" s="161" t="s">
        <v>199</v>
      </c>
      <c r="MWP41" s="147"/>
      <c r="MWQ41" s="148"/>
      <c r="MWR41" s="149"/>
      <c r="MWW41" s="161" t="s">
        <v>199</v>
      </c>
      <c r="MWX41" s="147"/>
      <c r="MWY41" s="148"/>
      <c r="MWZ41" s="149"/>
      <c r="MXE41" s="161" t="s">
        <v>199</v>
      </c>
      <c r="MXF41" s="147"/>
      <c r="MXG41" s="148"/>
      <c r="MXH41" s="149"/>
      <c r="MXM41" s="161" t="s">
        <v>199</v>
      </c>
      <c r="MXN41" s="147"/>
      <c r="MXO41" s="148"/>
      <c r="MXP41" s="149"/>
      <c r="MXU41" s="161" t="s">
        <v>199</v>
      </c>
      <c r="MXV41" s="147"/>
      <c r="MXW41" s="148"/>
      <c r="MXX41" s="149"/>
      <c r="MYC41" s="161" t="s">
        <v>199</v>
      </c>
      <c r="MYD41" s="147"/>
      <c r="MYE41" s="148"/>
      <c r="MYF41" s="149"/>
      <c r="MYK41" s="161" t="s">
        <v>199</v>
      </c>
      <c r="MYL41" s="147"/>
      <c r="MYM41" s="148"/>
      <c r="MYN41" s="149"/>
      <c r="MYS41" s="161" t="s">
        <v>199</v>
      </c>
      <c r="MYT41" s="147"/>
      <c r="MYU41" s="148"/>
      <c r="MYV41" s="149"/>
      <c r="MZA41" s="161" t="s">
        <v>199</v>
      </c>
      <c r="MZB41" s="147"/>
      <c r="MZC41" s="148"/>
      <c r="MZD41" s="149"/>
      <c r="MZI41" s="161" t="s">
        <v>199</v>
      </c>
      <c r="MZJ41" s="147"/>
      <c r="MZK41" s="148"/>
      <c r="MZL41" s="149"/>
      <c r="MZQ41" s="161" t="s">
        <v>199</v>
      </c>
      <c r="MZR41" s="147"/>
      <c r="MZS41" s="148"/>
      <c r="MZT41" s="149"/>
      <c r="MZY41" s="161" t="s">
        <v>199</v>
      </c>
      <c r="MZZ41" s="147"/>
      <c r="NAA41" s="148"/>
      <c r="NAB41" s="149"/>
      <c r="NAG41" s="161" t="s">
        <v>199</v>
      </c>
      <c r="NAH41" s="147"/>
      <c r="NAI41" s="148"/>
      <c r="NAJ41" s="149"/>
      <c r="NAO41" s="161" t="s">
        <v>199</v>
      </c>
      <c r="NAP41" s="147"/>
      <c r="NAQ41" s="148"/>
      <c r="NAR41" s="149"/>
      <c r="NAW41" s="161" t="s">
        <v>199</v>
      </c>
      <c r="NAX41" s="147"/>
      <c r="NAY41" s="148"/>
      <c r="NAZ41" s="149"/>
      <c r="NBE41" s="161" t="s">
        <v>199</v>
      </c>
      <c r="NBF41" s="147"/>
      <c r="NBG41" s="148"/>
      <c r="NBH41" s="149"/>
      <c r="NBM41" s="161" t="s">
        <v>199</v>
      </c>
      <c r="NBN41" s="147"/>
      <c r="NBO41" s="148"/>
      <c r="NBP41" s="149"/>
      <c r="NBU41" s="161" t="s">
        <v>199</v>
      </c>
      <c r="NBV41" s="147"/>
      <c r="NBW41" s="148"/>
      <c r="NBX41" s="149"/>
      <c r="NCC41" s="161" t="s">
        <v>199</v>
      </c>
      <c r="NCD41" s="147"/>
      <c r="NCE41" s="148"/>
      <c r="NCF41" s="149"/>
      <c r="NCK41" s="161" t="s">
        <v>199</v>
      </c>
      <c r="NCL41" s="147"/>
      <c r="NCM41" s="148"/>
      <c r="NCN41" s="149"/>
      <c r="NCS41" s="161" t="s">
        <v>199</v>
      </c>
      <c r="NCT41" s="147"/>
      <c r="NCU41" s="148"/>
      <c r="NCV41" s="149"/>
      <c r="NDA41" s="161" t="s">
        <v>199</v>
      </c>
      <c r="NDB41" s="147"/>
      <c r="NDC41" s="148"/>
      <c r="NDD41" s="149"/>
      <c r="NDI41" s="161" t="s">
        <v>199</v>
      </c>
      <c r="NDJ41" s="147"/>
      <c r="NDK41" s="148"/>
      <c r="NDL41" s="149"/>
      <c r="NDQ41" s="161" t="s">
        <v>199</v>
      </c>
      <c r="NDR41" s="147"/>
      <c r="NDS41" s="148"/>
      <c r="NDT41" s="149"/>
      <c r="NDY41" s="161" t="s">
        <v>199</v>
      </c>
      <c r="NDZ41" s="147"/>
      <c r="NEA41" s="148"/>
      <c r="NEB41" s="149"/>
      <c r="NEG41" s="161" t="s">
        <v>199</v>
      </c>
      <c r="NEH41" s="147"/>
      <c r="NEI41" s="148"/>
      <c r="NEJ41" s="149"/>
      <c r="NEO41" s="161" t="s">
        <v>199</v>
      </c>
      <c r="NEP41" s="147"/>
      <c r="NEQ41" s="148"/>
      <c r="NER41" s="149"/>
      <c r="NEW41" s="161" t="s">
        <v>199</v>
      </c>
      <c r="NEX41" s="147"/>
      <c r="NEY41" s="148"/>
      <c r="NEZ41" s="149"/>
      <c r="NFE41" s="161" t="s">
        <v>199</v>
      </c>
      <c r="NFF41" s="147"/>
      <c r="NFG41" s="148"/>
      <c r="NFH41" s="149"/>
      <c r="NFM41" s="161" t="s">
        <v>199</v>
      </c>
      <c r="NFN41" s="147"/>
      <c r="NFO41" s="148"/>
      <c r="NFP41" s="149"/>
      <c r="NFU41" s="161" t="s">
        <v>199</v>
      </c>
      <c r="NFV41" s="147"/>
      <c r="NFW41" s="148"/>
      <c r="NFX41" s="149"/>
      <c r="NGC41" s="161" t="s">
        <v>199</v>
      </c>
      <c r="NGD41" s="147"/>
      <c r="NGE41" s="148"/>
      <c r="NGF41" s="149"/>
      <c r="NGK41" s="161" t="s">
        <v>199</v>
      </c>
      <c r="NGL41" s="147"/>
      <c r="NGM41" s="148"/>
      <c r="NGN41" s="149"/>
      <c r="NGS41" s="161" t="s">
        <v>199</v>
      </c>
      <c r="NGT41" s="147"/>
      <c r="NGU41" s="148"/>
      <c r="NGV41" s="149"/>
      <c r="NHA41" s="161" t="s">
        <v>199</v>
      </c>
      <c r="NHB41" s="147"/>
      <c r="NHC41" s="148"/>
      <c r="NHD41" s="149"/>
      <c r="NHI41" s="161" t="s">
        <v>199</v>
      </c>
      <c r="NHJ41" s="147"/>
      <c r="NHK41" s="148"/>
      <c r="NHL41" s="149"/>
      <c r="NHQ41" s="161" t="s">
        <v>199</v>
      </c>
      <c r="NHR41" s="147"/>
      <c r="NHS41" s="148"/>
      <c r="NHT41" s="149"/>
      <c r="NHY41" s="161" t="s">
        <v>199</v>
      </c>
      <c r="NHZ41" s="147"/>
      <c r="NIA41" s="148"/>
      <c r="NIB41" s="149"/>
      <c r="NIG41" s="161" t="s">
        <v>199</v>
      </c>
      <c r="NIH41" s="147"/>
      <c r="NII41" s="148"/>
      <c r="NIJ41" s="149"/>
      <c r="NIO41" s="161" t="s">
        <v>199</v>
      </c>
      <c r="NIP41" s="147"/>
      <c r="NIQ41" s="148"/>
      <c r="NIR41" s="149"/>
      <c r="NIW41" s="161" t="s">
        <v>199</v>
      </c>
      <c r="NIX41" s="147"/>
      <c r="NIY41" s="148"/>
      <c r="NIZ41" s="149"/>
      <c r="NJE41" s="161" t="s">
        <v>199</v>
      </c>
      <c r="NJF41" s="147"/>
      <c r="NJG41" s="148"/>
      <c r="NJH41" s="149"/>
      <c r="NJM41" s="161" t="s">
        <v>199</v>
      </c>
      <c r="NJN41" s="147"/>
      <c r="NJO41" s="148"/>
      <c r="NJP41" s="149"/>
      <c r="NJU41" s="161" t="s">
        <v>199</v>
      </c>
      <c r="NJV41" s="147"/>
      <c r="NJW41" s="148"/>
      <c r="NJX41" s="149"/>
      <c r="NKC41" s="161" t="s">
        <v>199</v>
      </c>
      <c r="NKD41" s="147"/>
      <c r="NKE41" s="148"/>
      <c r="NKF41" s="149"/>
      <c r="NKK41" s="161" t="s">
        <v>199</v>
      </c>
      <c r="NKL41" s="147"/>
      <c r="NKM41" s="148"/>
      <c r="NKN41" s="149"/>
      <c r="NKS41" s="161" t="s">
        <v>199</v>
      </c>
      <c r="NKT41" s="147"/>
      <c r="NKU41" s="148"/>
      <c r="NKV41" s="149"/>
      <c r="NLA41" s="161" t="s">
        <v>199</v>
      </c>
      <c r="NLB41" s="147"/>
      <c r="NLC41" s="148"/>
      <c r="NLD41" s="149"/>
      <c r="NLI41" s="161" t="s">
        <v>199</v>
      </c>
      <c r="NLJ41" s="147"/>
      <c r="NLK41" s="148"/>
      <c r="NLL41" s="149"/>
      <c r="NLQ41" s="161" t="s">
        <v>199</v>
      </c>
      <c r="NLR41" s="147"/>
      <c r="NLS41" s="148"/>
      <c r="NLT41" s="149"/>
      <c r="NLY41" s="161" t="s">
        <v>199</v>
      </c>
      <c r="NLZ41" s="147"/>
      <c r="NMA41" s="148"/>
      <c r="NMB41" s="149"/>
      <c r="NMG41" s="161" t="s">
        <v>199</v>
      </c>
      <c r="NMH41" s="147"/>
      <c r="NMI41" s="148"/>
      <c r="NMJ41" s="149"/>
      <c r="NMO41" s="161" t="s">
        <v>199</v>
      </c>
      <c r="NMP41" s="147"/>
      <c r="NMQ41" s="148"/>
      <c r="NMR41" s="149"/>
      <c r="NMW41" s="161" t="s">
        <v>199</v>
      </c>
      <c r="NMX41" s="147"/>
      <c r="NMY41" s="148"/>
      <c r="NMZ41" s="149"/>
      <c r="NNE41" s="161" t="s">
        <v>199</v>
      </c>
      <c r="NNF41" s="147"/>
      <c r="NNG41" s="148"/>
      <c r="NNH41" s="149"/>
      <c r="NNM41" s="161" t="s">
        <v>199</v>
      </c>
      <c r="NNN41" s="147"/>
      <c r="NNO41" s="148"/>
      <c r="NNP41" s="149"/>
      <c r="NNU41" s="161" t="s">
        <v>199</v>
      </c>
      <c r="NNV41" s="147"/>
      <c r="NNW41" s="148"/>
      <c r="NNX41" s="149"/>
      <c r="NOC41" s="161" t="s">
        <v>199</v>
      </c>
      <c r="NOD41" s="147"/>
      <c r="NOE41" s="148"/>
      <c r="NOF41" s="149"/>
      <c r="NOK41" s="161" t="s">
        <v>199</v>
      </c>
      <c r="NOL41" s="147"/>
      <c r="NOM41" s="148"/>
      <c r="NON41" s="149"/>
      <c r="NOS41" s="161" t="s">
        <v>199</v>
      </c>
      <c r="NOT41" s="147"/>
      <c r="NOU41" s="148"/>
      <c r="NOV41" s="149"/>
      <c r="NPA41" s="161" t="s">
        <v>199</v>
      </c>
      <c r="NPB41" s="147"/>
      <c r="NPC41" s="148"/>
      <c r="NPD41" s="149"/>
      <c r="NPI41" s="161" t="s">
        <v>199</v>
      </c>
      <c r="NPJ41" s="147"/>
      <c r="NPK41" s="148"/>
      <c r="NPL41" s="149"/>
      <c r="NPQ41" s="161" t="s">
        <v>199</v>
      </c>
      <c r="NPR41" s="147"/>
      <c r="NPS41" s="148"/>
      <c r="NPT41" s="149"/>
      <c r="NPY41" s="161" t="s">
        <v>199</v>
      </c>
      <c r="NPZ41" s="147"/>
      <c r="NQA41" s="148"/>
      <c r="NQB41" s="149"/>
      <c r="NQG41" s="161" t="s">
        <v>199</v>
      </c>
      <c r="NQH41" s="147"/>
      <c r="NQI41" s="148"/>
      <c r="NQJ41" s="149"/>
      <c r="NQO41" s="161" t="s">
        <v>199</v>
      </c>
      <c r="NQP41" s="147"/>
      <c r="NQQ41" s="148"/>
      <c r="NQR41" s="149"/>
      <c r="NQW41" s="161" t="s">
        <v>199</v>
      </c>
      <c r="NQX41" s="147"/>
      <c r="NQY41" s="148"/>
      <c r="NQZ41" s="149"/>
      <c r="NRE41" s="161" t="s">
        <v>199</v>
      </c>
      <c r="NRF41" s="147"/>
      <c r="NRG41" s="148"/>
      <c r="NRH41" s="149"/>
      <c r="NRM41" s="161" t="s">
        <v>199</v>
      </c>
      <c r="NRN41" s="147"/>
      <c r="NRO41" s="148"/>
      <c r="NRP41" s="149"/>
      <c r="NRU41" s="161" t="s">
        <v>199</v>
      </c>
      <c r="NRV41" s="147"/>
      <c r="NRW41" s="148"/>
      <c r="NRX41" s="149"/>
      <c r="NSC41" s="161" t="s">
        <v>199</v>
      </c>
      <c r="NSD41" s="147"/>
      <c r="NSE41" s="148"/>
      <c r="NSF41" s="149"/>
      <c r="NSK41" s="161" t="s">
        <v>199</v>
      </c>
      <c r="NSL41" s="147"/>
      <c r="NSM41" s="148"/>
      <c r="NSN41" s="149"/>
      <c r="NSS41" s="161" t="s">
        <v>199</v>
      </c>
      <c r="NST41" s="147"/>
      <c r="NSU41" s="148"/>
      <c r="NSV41" s="149"/>
      <c r="NTA41" s="161" t="s">
        <v>199</v>
      </c>
      <c r="NTB41" s="147"/>
      <c r="NTC41" s="148"/>
      <c r="NTD41" s="149"/>
      <c r="NTI41" s="161" t="s">
        <v>199</v>
      </c>
      <c r="NTJ41" s="147"/>
      <c r="NTK41" s="148"/>
      <c r="NTL41" s="149"/>
      <c r="NTQ41" s="161" t="s">
        <v>199</v>
      </c>
      <c r="NTR41" s="147"/>
      <c r="NTS41" s="148"/>
      <c r="NTT41" s="149"/>
      <c r="NTY41" s="161" t="s">
        <v>199</v>
      </c>
      <c r="NTZ41" s="147"/>
      <c r="NUA41" s="148"/>
      <c r="NUB41" s="149"/>
      <c r="NUG41" s="161" t="s">
        <v>199</v>
      </c>
      <c r="NUH41" s="147"/>
      <c r="NUI41" s="148"/>
      <c r="NUJ41" s="149"/>
      <c r="NUO41" s="161" t="s">
        <v>199</v>
      </c>
      <c r="NUP41" s="147"/>
      <c r="NUQ41" s="148"/>
      <c r="NUR41" s="149"/>
      <c r="NUW41" s="161" t="s">
        <v>199</v>
      </c>
      <c r="NUX41" s="147"/>
      <c r="NUY41" s="148"/>
      <c r="NUZ41" s="149"/>
      <c r="NVE41" s="161" t="s">
        <v>199</v>
      </c>
      <c r="NVF41" s="147"/>
      <c r="NVG41" s="148"/>
      <c r="NVH41" s="149"/>
      <c r="NVM41" s="161" t="s">
        <v>199</v>
      </c>
      <c r="NVN41" s="147"/>
      <c r="NVO41" s="148"/>
      <c r="NVP41" s="149"/>
      <c r="NVU41" s="161" t="s">
        <v>199</v>
      </c>
      <c r="NVV41" s="147"/>
      <c r="NVW41" s="148"/>
      <c r="NVX41" s="149"/>
      <c r="NWC41" s="161" t="s">
        <v>199</v>
      </c>
      <c r="NWD41" s="147"/>
      <c r="NWE41" s="148"/>
      <c r="NWF41" s="149"/>
      <c r="NWK41" s="161" t="s">
        <v>199</v>
      </c>
      <c r="NWL41" s="147"/>
      <c r="NWM41" s="148"/>
      <c r="NWN41" s="149"/>
      <c r="NWS41" s="161" t="s">
        <v>199</v>
      </c>
      <c r="NWT41" s="147"/>
      <c r="NWU41" s="148"/>
      <c r="NWV41" s="149"/>
      <c r="NXA41" s="161" t="s">
        <v>199</v>
      </c>
      <c r="NXB41" s="147"/>
      <c r="NXC41" s="148"/>
      <c r="NXD41" s="149"/>
      <c r="NXI41" s="161" t="s">
        <v>199</v>
      </c>
      <c r="NXJ41" s="147"/>
      <c r="NXK41" s="148"/>
      <c r="NXL41" s="149"/>
      <c r="NXQ41" s="161" t="s">
        <v>199</v>
      </c>
      <c r="NXR41" s="147"/>
      <c r="NXS41" s="148"/>
      <c r="NXT41" s="149"/>
      <c r="NXY41" s="161" t="s">
        <v>199</v>
      </c>
      <c r="NXZ41" s="147"/>
      <c r="NYA41" s="148"/>
      <c r="NYB41" s="149"/>
      <c r="NYG41" s="161" t="s">
        <v>199</v>
      </c>
      <c r="NYH41" s="147"/>
      <c r="NYI41" s="148"/>
      <c r="NYJ41" s="149"/>
      <c r="NYO41" s="161" t="s">
        <v>199</v>
      </c>
      <c r="NYP41" s="147"/>
      <c r="NYQ41" s="148"/>
      <c r="NYR41" s="149"/>
      <c r="NYW41" s="161" t="s">
        <v>199</v>
      </c>
      <c r="NYX41" s="147"/>
      <c r="NYY41" s="148"/>
      <c r="NYZ41" s="149"/>
      <c r="NZE41" s="161" t="s">
        <v>199</v>
      </c>
      <c r="NZF41" s="147"/>
      <c r="NZG41" s="148"/>
      <c r="NZH41" s="149"/>
      <c r="NZM41" s="161" t="s">
        <v>199</v>
      </c>
      <c r="NZN41" s="147"/>
      <c r="NZO41" s="148"/>
      <c r="NZP41" s="149"/>
      <c r="NZU41" s="161" t="s">
        <v>199</v>
      </c>
      <c r="NZV41" s="147"/>
      <c r="NZW41" s="148"/>
      <c r="NZX41" s="149"/>
      <c r="OAC41" s="161" t="s">
        <v>199</v>
      </c>
      <c r="OAD41" s="147"/>
      <c r="OAE41" s="148"/>
      <c r="OAF41" s="149"/>
      <c r="OAK41" s="161" t="s">
        <v>199</v>
      </c>
      <c r="OAL41" s="147"/>
      <c r="OAM41" s="148"/>
      <c r="OAN41" s="149"/>
      <c r="OAS41" s="161" t="s">
        <v>199</v>
      </c>
      <c r="OAT41" s="147"/>
      <c r="OAU41" s="148"/>
      <c r="OAV41" s="149"/>
      <c r="OBA41" s="161" t="s">
        <v>199</v>
      </c>
      <c r="OBB41" s="147"/>
      <c r="OBC41" s="148"/>
      <c r="OBD41" s="149"/>
      <c r="OBI41" s="161" t="s">
        <v>199</v>
      </c>
      <c r="OBJ41" s="147"/>
      <c r="OBK41" s="148"/>
      <c r="OBL41" s="149"/>
      <c r="OBQ41" s="161" t="s">
        <v>199</v>
      </c>
      <c r="OBR41" s="147"/>
      <c r="OBS41" s="148"/>
      <c r="OBT41" s="149"/>
      <c r="OBY41" s="161" t="s">
        <v>199</v>
      </c>
      <c r="OBZ41" s="147"/>
      <c r="OCA41" s="148"/>
      <c r="OCB41" s="149"/>
      <c r="OCG41" s="161" t="s">
        <v>199</v>
      </c>
      <c r="OCH41" s="147"/>
      <c r="OCI41" s="148"/>
      <c r="OCJ41" s="149"/>
      <c r="OCO41" s="161" t="s">
        <v>199</v>
      </c>
      <c r="OCP41" s="147"/>
      <c r="OCQ41" s="148"/>
      <c r="OCR41" s="149"/>
      <c r="OCW41" s="161" t="s">
        <v>199</v>
      </c>
      <c r="OCX41" s="147"/>
      <c r="OCY41" s="148"/>
      <c r="OCZ41" s="149"/>
      <c r="ODE41" s="161" t="s">
        <v>199</v>
      </c>
      <c r="ODF41" s="147"/>
      <c r="ODG41" s="148"/>
      <c r="ODH41" s="149"/>
      <c r="ODM41" s="161" t="s">
        <v>199</v>
      </c>
      <c r="ODN41" s="147"/>
      <c r="ODO41" s="148"/>
      <c r="ODP41" s="149"/>
      <c r="ODU41" s="161" t="s">
        <v>199</v>
      </c>
      <c r="ODV41" s="147"/>
      <c r="ODW41" s="148"/>
      <c r="ODX41" s="149"/>
      <c r="OEC41" s="161" t="s">
        <v>199</v>
      </c>
      <c r="OED41" s="147"/>
      <c r="OEE41" s="148"/>
      <c r="OEF41" s="149"/>
      <c r="OEK41" s="161" t="s">
        <v>199</v>
      </c>
      <c r="OEL41" s="147"/>
      <c r="OEM41" s="148"/>
      <c r="OEN41" s="149"/>
      <c r="OES41" s="161" t="s">
        <v>199</v>
      </c>
      <c r="OET41" s="147"/>
      <c r="OEU41" s="148"/>
      <c r="OEV41" s="149"/>
      <c r="OFA41" s="161" t="s">
        <v>199</v>
      </c>
      <c r="OFB41" s="147"/>
      <c r="OFC41" s="148"/>
      <c r="OFD41" s="149"/>
      <c r="OFI41" s="161" t="s">
        <v>199</v>
      </c>
      <c r="OFJ41" s="147"/>
      <c r="OFK41" s="148"/>
      <c r="OFL41" s="149"/>
      <c r="OFQ41" s="161" t="s">
        <v>199</v>
      </c>
      <c r="OFR41" s="147"/>
      <c r="OFS41" s="148"/>
      <c r="OFT41" s="149"/>
      <c r="OFY41" s="161" t="s">
        <v>199</v>
      </c>
      <c r="OFZ41" s="147"/>
      <c r="OGA41" s="148"/>
      <c r="OGB41" s="149"/>
      <c r="OGG41" s="161" t="s">
        <v>199</v>
      </c>
      <c r="OGH41" s="147"/>
      <c r="OGI41" s="148"/>
      <c r="OGJ41" s="149"/>
      <c r="OGO41" s="161" t="s">
        <v>199</v>
      </c>
      <c r="OGP41" s="147"/>
      <c r="OGQ41" s="148"/>
      <c r="OGR41" s="149"/>
      <c r="OGW41" s="161" t="s">
        <v>199</v>
      </c>
      <c r="OGX41" s="147"/>
      <c r="OGY41" s="148"/>
      <c r="OGZ41" s="149"/>
      <c r="OHE41" s="161" t="s">
        <v>199</v>
      </c>
      <c r="OHF41" s="147"/>
      <c r="OHG41" s="148"/>
      <c r="OHH41" s="149"/>
      <c r="OHM41" s="161" t="s">
        <v>199</v>
      </c>
      <c r="OHN41" s="147"/>
      <c r="OHO41" s="148"/>
      <c r="OHP41" s="149"/>
      <c r="OHU41" s="161" t="s">
        <v>199</v>
      </c>
      <c r="OHV41" s="147"/>
      <c r="OHW41" s="148"/>
      <c r="OHX41" s="149"/>
      <c r="OIC41" s="161" t="s">
        <v>199</v>
      </c>
      <c r="OID41" s="147"/>
      <c r="OIE41" s="148"/>
      <c r="OIF41" s="149"/>
      <c r="OIK41" s="161" t="s">
        <v>199</v>
      </c>
      <c r="OIL41" s="147"/>
      <c r="OIM41" s="148"/>
      <c r="OIN41" s="149"/>
      <c r="OIS41" s="161" t="s">
        <v>199</v>
      </c>
      <c r="OIT41" s="147"/>
      <c r="OIU41" s="148"/>
      <c r="OIV41" s="149"/>
      <c r="OJA41" s="161" t="s">
        <v>199</v>
      </c>
      <c r="OJB41" s="147"/>
      <c r="OJC41" s="148"/>
      <c r="OJD41" s="149"/>
      <c r="OJI41" s="161" t="s">
        <v>199</v>
      </c>
      <c r="OJJ41" s="147"/>
      <c r="OJK41" s="148"/>
      <c r="OJL41" s="149"/>
      <c r="OJQ41" s="161" t="s">
        <v>199</v>
      </c>
      <c r="OJR41" s="147"/>
      <c r="OJS41" s="148"/>
      <c r="OJT41" s="149"/>
      <c r="OJY41" s="161" t="s">
        <v>199</v>
      </c>
      <c r="OJZ41" s="147"/>
      <c r="OKA41" s="148"/>
      <c r="OKB41" s="149"/>
      <c r="OKG41" s="161" t="s">
        <v>199</v>
      </c>
      <c r="OKH41" s="147"/>
      <c r="OKI41" s="148"/>
      <c r="OKJ41" s="149"/>
      <c r="OKO41" s="161" t="s">
        <v>199</v>
      </c>
      <c r="OKP41" s="147"/>
      <c r="OKQ41" s="148"/>
      <c r="OKR41" s="149"/>
      <c r="OKW41" s="161" t="s">
        <v>199</v>
      </c>
      <c r="OKX41" s="147"/>
      <c r="OKY41" s="148"/>
      <c r="OKZ41" s="149"/>
      <c r="OLE41" s="161" t="s">
        <v>199</v>
      </c>
      <c r="OLF41" s="147"/>
      <c r="OLG41" s="148"/>
      <c r="OLH41" s="149"/>
      <c r="OLM41" s="161" t="s">
        <v>199</v>
      </c>
      <c r="OLN41" s="147"/>
      <c r="OLO41" s="148"/>
      <c r="OLP41" s="149"/>
      <c r="OLU41" s="161" t="s">
        <v>199</v>
      </c>
      <c r="OLV41" s="147"/>
      <c r="OLW41" s="148"/>
      <c r="OLX41" s="149"/>
      <c r="OMC41" s="161" t="s">
        <v>199</v>
      </c>
      <c r="OMD41" s="147"/>
      <c r="OME41" s="148"/>
      <c r="OMF41" s="149"/>
      <c r="OMK41" s="161" t="s">
        <v>199</v>
      </c>
      <c r="OML41" s="147"/>
      <c r="OMM41" s="148"/>
      <c r="OMN41" s="149"/>
      <c r="OMS41" s="161" t="s">
        <v>199</v>
      </c>
      <c r="OMT41" s="147"/>
      <c r="OMU41" s="148"/>
      <c r="OMV41" s="149"/>
      <c r="ONA41" s="161" t="s">
        <v>199</v>
      </c>
      <c r="ONB41" s="147"/>
      <c r="ONC41" s="148"/>
      <c r="OND41" s="149"/>
      <c r="ONI41" s="161" t="s">
        <v>199</v>
      </c>
      <c r="ONJ41" s="147"/>
      <c r="ONK41" s="148"/>
      <c r="ONL41" s="149"/>
      <c r="ONQ41" s="161" t="s">
        <v>199</v>
      </c>
      <c r="ONR41" s="147"/>
      <c r="ONS41" s="148"/>
      <c r="ONT41" s="149"/>
      <c r="ONY41" s="161" t="s">
        <v>199</v>
      </c>
      <c r="ONZ41" s="147"/>
      <c r="OOA41" s="148"/>
      <c r="OOB41" s="149"/>
      <c r="OOG41" s="161" t="s">
        <v>199</v>
      </c>
      <c r="OOH41" s="147"/>
      <c r="OOI41" s="148"/>
      <c r="OOJ41" s="149"/>
      <c r="OOO41" s="161" t="s">
        <v>199</v>
      </c>
      <c r="OOP41" s="147"/>
      <c r="OOQ41" s="148"/>
      <c r="OOR41" s="149"/>
      <c r="OOW41" s="161" t="s">
        <v>199</v>
      </c>
      <c r="OOX41" s="147"/>
      <c r="OOY41" s="148"/>
      <c r="OOZ41" s="149"/>
      <c r="OPE41" s="161" t="s">
        <v>199</v>
      </c>
      <c r="OPF41" s="147"/>
      <c r="OPG41" s="148"/>
      <c r="OPH41" s="149"/>
      <c r="OPM41" s="161" t="s">
        <v>199</v>
      </c>
      <c r="OPN41" s="147"/>
      <c r="OPO41" s="148"/>
      <c r="OPP41" s="149"/>
      <c r="OPU41" s="161" t="s">
        <v>199</v>
      </c>
      <c r="OPV41" s="147"/>
      <c r="OPW41" s="148"/>
      <c r="OPX41" s="149"/>
      <c r="OQC41" s="161" t="s">
        <v>199</v>
      </c>
      <c r="OQD41" s="147"/>
      <c r="OQE41" s="148"/>
      <c r="OQF41" s="149"/>
      <c r="OQK41" s="161" t="s">
        <v>199</v>
      </c>
      <c r="OQL41" s="147"/>
      <c r="OQM41" s="148"/>
      <c r="OQN41" s="149"/>
      <c r="OQS41" s="161" t="s">
        <v>199</v>
      </c>
      <c r="OQT41" s="147"/>
      <c r="OQU41" s="148"/>
      <c r="OQV41" s="149"/>
      <c r="ORA41" s="161" t="s">
        <v>199</v>
      </c>
      <c r="ORB41" s="147"/>
      <c r="ORC41" s="148"/>
      <c r="ORD41" s="149"/>
      <c r="ORI41" s="161" t="s">
        <v>199</v>
      </c>
      <c r="ORJ41" s="147"/>
      <c r="ORK41" s="148"/>
      <c r="ORL41" s="149"/>
      <c r="ORQ41" s="161" t="s">
        <v>199</v>
      </c>
      <c r="ORR41" s="147"/>
      <c r="ORS41" s="148"/>
      <c r="ORT41" s="149"/>
      <c r="ORY41" s="161" t="s">
        <v>199</v>
      </c>
      <c r="ORZ41" s="147"/>
      <c r="OSA41" s="148"/>
      <c r="OSB41" s="149"/>
      <c r="OSG41" s="161" t="s">
        <v>199</v>
      </c>
      <c r="OSH41" s="147"/>
      <c r="OSI41" s="148"/>
      <c r="OSJ41" s="149"/>
      <c r="OSO41" s="161" t="s">
        <v>199</v>
      </c>
      <c r="OSP41" s="147"/>
      <c r="OSQ41" s="148"/>
      <c r="OSR41" s="149"/>
      <c r="OSW41" s="161" t="s">
        <v>199</v>
      </c>
      <c r="OSX41" s="147"/>
      <c r="OSY41" s="148"/>
      <c r="OSZ41" s="149"/>
      <c r="OTE41" s="161" t="s">
        <v>199</v>
      </c>
      <c r="OTF41" s="147"/>
      <c r="OTG41" s="148"/>
      <c r="OTH41" s="149"/>
      <c r="OTM41" s="161" t="s">
        <v>199</v>
      </c>
      <c r="OTN41" s="147"/>
      <c r="OTO41" s="148"/>
      <c r="OTP41" s="149"/>
      <c r="OTU41" s="161" t="s">
        <v>199</v>
      </c>
      <c r="OTV41" s="147"/>
      <c r="OTW41" s="148"/>
      <c r="OTX41" s="149"/>
      <c r="OUC41" s="161" t="s">
        <v>199</v>
      </c>
      <c r="OUD41" s="147"/>
      <c r="OUE41" s="148"/>
      <c r="OUF41" s="149"/>
      <c r="OUK41" s="161" t="s">
        <v>199</v>
      </c>
      <c r="OUL41" s="147"/>
      <c r="OUM41" s="148"/>
      <c r="OUN41" s="149"/>
      <c r="OUS41" s="161" t="s">
        <v>199</v>
      </c>
      <c r="OUT41" s="147"/>
      <c r="OUU41" s="148"/>
      <c r="OUV41" s="149"/>
      <c r="OVA41" s="161" t="s">
        <v>199</v>
      </c>
      <c r="OVB41" s="147"/>
      <c r="OVC41" s="148"/>
      <c r="OVD41" s="149"/>
      <c r="OVI41" s="161" t="s">
        <v>199</v>
      </c>
      <c r="OVJ41" s="147"/>
      <c r="OVK41" s="148"/>
      <c r="OVL41" s="149"/>
      <c r="OVQ41" s="161" t="s">
        <v>199</v>
      </c>
      <c r="OVR41" s="147"/>
      <c r="OVS41" s="148"/>
      <c r="OVT41" s="149"/>
      <c r="OVY41" s="161" t="s">
        <v>199</v>
      </c>
      <c r="OVZ41" s="147"/>
      <c r="OWA41" s="148"/>
      <c r="OWB41" s="149"/>
      <c r="OWG41" s="161" t="s">
        <v>199</v>
      </c>
      <c r="OWH41" s="147"/>
      <c r="OWI41" s="148"/>
      <c r="OWJ41" s="149"/>
      <c r="OWO41" s="161" t="s">
        <v>199</v>
      </c>
      <c r="OWP41" s="147"/>
      <c r="OWQ41" s="148"/>
      <c r="OWR41" s="149"/>
      <c r="OWW41" s="161" t="s">
        <v>199</v>
      </c>
      <c r="OWX41" s="147"/>
      <c r="OWY41" s="148"/>
      <c r="OWZ41" s="149"/>
      <c r="OXE41" s="161" t="s">
        <v>199</v>
      </c>
      <c r="OXF41" s="147"/>
      <c r="OXG41" s="148"/>
      <c r="OXH41" s="149"/>
      <c r="OXM41" s="161" t="s">
        <v>199</v>
      </c>
      <c r="OXN41" s="147"/>
      <c r="OXO41" s="148"/>
      <c r="OXP41" s="149"/>
      <c r="OXU41" s="161" t="s">
        <v>199</v>
      </c>
      <c r="OXV41" s="147"/>
      <c r="OXW41" s="148"/>
      <c r="OXX41" s="149"/>
      <c r="OYC41" s="161" t="s">
        <v>199</v>
      </c>
      <c r="OYD41" s="147"/>
      <c r="OYE41" s="148"/>
      <c r="OYF41" s="149"/>
      <c r="OYK41" s="161" t="s">
        <v>199</v>
      </c>
      <c r="OYL41" s="147"/>
      <c r="OYM41" s="148"/>
      <c r="OYN41" s="149"/>
      <c r="OYS41" s="161" t="s">
        <v>199</v>
      </c>
      <c r="OYT41" s="147"/>
      <c r="OYU41" s="148"/>
      <c r="OYV41" s="149"/>
      <c r="OZA41" s="161" t="s">
        <v>199</v>
      </c>
      <c r="OZB41" s="147"/>
      <c r="OZC41" s="148"/>
      <c r="OZD41" s="149"/>
      <c r="OZI41" s="161" t="s">
        <v>199</v>
      </c>
      <c r="OZJ41" s="147"/>
      <c r="OZK41" s="148"/>
      <c r="OZL41" s="149"/>
      <c r="OZQ41" s="161" t="s">
        <v>199</v>
      </c>
      <c r="OZR41" s="147"/>
      <c r="OZS41" s="148"/>
      <c r="OZT41" s="149"/>
      <c r="OZY41" s="161" t="s">
        <v>199</v>
      </c>
      <c r="OZZ41" s="147"/>
      <c r="PAA41" s="148"/>
      <c r="PAB41" s="149"/>
      <c r="PAG41" s="161" t="s">
        <v>199</v>
      </c>
      <c r="PAH41" s="147"/>
      <c r="PAI41" s="148"/>
      <c r="PAJ41" s="149"/>
      <c r="PAO41" s="161" t="s">
        <v>199</v>
      </c>
      <c r="PAP41" s="147"/>
      <c r="PAQ41" s="148"/>
      <c r="PAR41" s="149"/>
      <c r="PAW41" s="161" t="s">
        <v>199</v>
      </c>
      <c r="PAX41" s="147"/>
      <c r="PAY41" s="148"/>
      <c r="PAZ41" s="149"/>
      <c r="PBE41" s="161" t="s">
        <v>199</v>
      </c>
      <c r="PBF41" s="147"/>
      <c r="PBG41" s="148"/>
      <c r="PBH41" s="149"/>
      <c r="PBM41" s="161" t="s">
        <v>199</v>
      </c>
      <c r="PBN41" s="147"/>
      <c r="PBO41" s="148"/>
      <c r="PBP41" s="149"/>
      <c r="PBU41" s="161" t="s">
        <v>199</v>
      </c>
      <c r="PBV41" s="147"/>
      <c r="PBW41" s="148"/>
      <c r="PBX41" s="149"/>
      <c r="PCC41" s="161" t="s">
        <v>199</v>
      </c>
      <c r="PCD41" s="147"/>
      <c r="PCE41" s="148"/>
      <c r="PCF41" s="149"/>
      <c r="PCK41" s="161" t="s">
        <v>199</v>
      </c>
      <c r="PCL41" s="147"/>
      <c r="PCM41" s="148"/>
      <c r="PCN41" s="149"/>
      <c r="PCS41" s="161" t="s">
        <v>199</v>
      </c>
      <c r="PCT41" s="147"/>
      <c r="PCU41" s="148"/>
      <c r="PCV41" s="149"/>
      <c r="PDA41" s="161" t="s">
        <v>199</v>
      </c>
      <c r="PDB41" s="147"/>
      <c r="PDC41" s="148"/>
      <c r="PDD41" s="149"/>
      <c r="PDI41" s="161" t="s">
        <v>199</v>
      </c>
      <c r="PDJ41" s="147"/>
      <c r="PDK41" s="148"/>
      <c r="PDL41" s="149"/>
      <c r="PDQ41" s="161" t="s">
        <v>199</v>
      </c>
      <c r="PDR41" s="147"/>
      <c r="PDS41" s="148"/>
      <c r="PDT41" s="149"/>
      <c r="PDY41" s="161" t="s">
        <v>199</v>
      </c>
      <c r="PDZ41" s="147"/>
      <c r="PEA41" s="148"/>
      <c r="PEB41" s="149"/>
      <c r="PEG41" s="161" t="s">
        <v>199</v>
      </c>
      <c r="PEH41" s="147"/>
      <c r="PEI41" s="148"/>
      <c r="PEJ41" s="149"/>
      <c r="PEO41" s="161" t="s">
        <v>199</v>
      </c>
      <c r="PEP41" s="147"/>
      <c r="PEQ41" s="148"/>
      <c r="PER41" s="149"/>
      <c r="PEW41" s="161" t="s">
        <v>199</v>
      </c>
      <c r="PEX41" s="147"/>
      <c r="PEY41" s="148"/>
      <c r="PEZ41" s="149"/>
      <c r="PFE41" s="161" t="s">
        <v>199</v>
      </c>
      <c r="PFF41" s="147"/>
      <c r="PFG41" s="148"/>
      <c r="PFH41" s="149"/>
      <c r="PFM41" s="161" t="s">
        <v>199</v>
      </c>
      <c r="PFN41" s="147"/>
      <c r="PFO41" s="148"/>
      <c r="PFP41" s="149"/>
      <c r="PFU41" s="161" t="s">
        <v>199</v>
      </c>
      <c r="PFV41" s="147"/>
      <c r="PFW41" s="148"/>
      <c r="PFX41" s="149"/>
      <c r="PGC41" s="161" t="s">
        <v>199</v>
      </c>
      <c r="PGD41" s="147"/>
      <c r="PGE41" s="148"/>
      <c r="PGF41" s="149"/>
      <c r="PGK41" s="161" t="s">
        <v>199</v>
      </c>
      <c r="PGL41" s="147"/>
      <c r="PGM41" s="148"/>
      <c r="PGN41" s="149"/>
      <c r="PGS41" s="161" t="s">
        <v>199</v>
      </c>
      <c r="PGT41" s="147"/>
      <c r="PGU41" s="148"/>
      <c r="PGV41" s="149"/>
      <c r="PHA41" s="161" t="s">
        <v>199</v>
      </c>
      <c r="PHB41" s="147"/>
      <c r="PHC41" s="148"/>
      <c r="PHD41" s="149"/>
      <c r="PHI41" s="161" t="s">
        <v>199</v>
      </c>
      <c r="PHJ41" s="147"/>
      <c r="PHK41" s="148"/>
      <c r="PHL41" s="149"/>
      <c r="PHQ41" s="161" t="s">
        <v>199</v>
      </c>
      <c r="PHR41" s="147"/>
      <c r="PHS41" s="148"/>
      <c r="PHT41" s="149"/>
      <c r="PHY41" s="161" t="s">
        <v>199</v>
      </c>
      <c r="PHZ41" s="147"/>
      <c r="PIA41" s="148"/>
      <c r="PIB41" s="149"/>
      <c r="PIG41" s="161" t="s">
        <v>199</v>
      </c>
      <c r="PIH41" s="147"/>
      <c r="PII41" s="148"/>
      <c r="PIJ41" s="149"/>
      <c r="PIO41" s="161" t="s">
        <v>199</v>
      </c>
      <c r="PIP41" s="147"/>
      <c r="PIQ41" s="148"/>
      <c r="PIR41" s="149"/>
      <c r="PIW41" s="161" t="s">
        <v>199</v>
      </c>
      <c r="PIX41" s="147"/>
      <c r="PIY41" s="148"/>
      <c r="PIZ41" s="149"/>
      <c r="PJE41" s="161" t="s">
        <v>199</v>
      </c>
      <c r="PJF41" s="147"/>
      <c r="PJG41" s="148"/>
      <c r="PJH41" s="149"/>
      <c r="PJM41" s="161" t="s">
        <v>199</v>
      </c>
      <c r="PJN41" s="147"/>
      <c r="PJO41" s="148"/>
      <c r="PJP41" s="149"/>
      <c r="PJU41" s="161" t="s">
        <v>199</v>
      </c>
      <c r="PJV41" s="147"/>
      <c r="PJW41" s="148"/>
      <c r="PJX41" s="149"/>
      <c r="PKC41" s="161" t="s">
        <v>199</v>
      </c>
      <c r="PKD41" s="147"/>
      <c r="PKE41" s="148"/>
      <c r="PKF41" s="149"/>
      <c r="PKK41" s="161" t="s">
        <v>199</v>
      </c>
      <c r="PKL41" s="147"/>
      <c r="PKM41" s="148"/>
      <c r="PKN41" s="149"/>
      <c r="PKS41" s="161" t="s">
        <v>199</v>
      </c>
      <c r="PKT41" s="147"/>
      <c r="PKU41" s="148"/>
      <c r="PKV41" s="149"/>
      <c r="PLA41" s="161" t="s">
        <v>199</v>
      </c>
      <c r="PLB41" s="147"/>
      <c r="PLC41" s="148"/>
      <c r="PLD41" s="149"/>
      <c r="PLI41" s="161" t="s">
        <v>199</v>
      </c>
      <c r="PLJ41" s="147"/>
      <c r="PLK41" s="148"/>
      <c r="PLL41" s="149"/>
      <c r="PLQ41" s="161" t="s">
        <v>199</v>
      </c>
      <c r="PLR41" s="147"/>
      <c r="PLS41" s="148"/>
      <c r="PLT41" s="149"/>
      <c r="PLY41" s="161" t="s">
        <v>199</v>
      </c>
      <c r="PLZ41" s="147"/>
      <c r="PMA41" s="148"/>
      <c r="PMB41" s="149"/>
      <c r="PMG41" s="161" t="s">
        <v>199</v>
      </c>
      <c r="PMH41" s="147"/>
      <c r="PMI41" s="148"/>
      <c r="PMJ41" s="149"/>
      <c r="PMO41" s="161" t="s">
        <v>199</v>
      </c>
      <c r="PMP41" s="147"/>
      <c r="PMQ41" s="148"/>
      <c r="PMR41" s="149"/>
      <c r="PMW41" s="161" t="s">
        <v>199</v>
      </c>
      <c r="PMX41" s="147"/>
      <c r="PMY41" s="148"/>
      <c r="PMZ41" s="149"/>
      <c r="PNE41" s="161" t="s">
        <v>199</v>
      </c>
      <c r="PNF41" s="147"/>
      <c r="PNG41" s="148"/>
      <c r="PNH41" s="149"/>
      <c r="PNM41" s="161" t="s">
        <v>199</v>
      </c>
      <c r="PNN41" s="147"/>
      <c r="PNO41" s="148"/>
      <c r="PNP41" s="149"/>
      <c r="PNU41" s="161" t="s">
        <v>199</v>
      </c>
      <c r="PNV41" s="147"/>
      <c r="PNW41" s="148"/>
      <c r="PNX41" s="149"/>
      <c r="POC41" s="161" t="s">
        <v>199</v>
      </c>
      <c r="POD41" s="147"/>
      <c r="POE41" s="148"/>
      <c r="POF41" s="149"/>
      <c r="POK41" s="161" t="s">
        <v>199</v>
      </c>
      <c r="POL41" s="147"/>
      <c r="POM41" s="148"/>
      <c r="PON41" s="149"/>
      <c r="POS41" s="161" t="s">
        <v>199</v>
      </c>
      <c r="POT41" s="147"/>
      <c r="POU41" s="148"/>
      <c r="POV41" s="149"/>
      <c r="PPA41" s="161" t="s">
        <v>199</v>
      </c>
      <c r="PPB41" s="147"/>
      <c r="PPC41" s="148"/>
      <c r="PPD41" s="149"/>
      <c r="PPI41" s="161" t="s">
        <v>199</v>
      </c>
      <c r="PPJ41" s="147"/>
      <c r="PPK41" s="148"/>
      <c r="PPL41" s="149"/>
      <c r="PPQ41" s="161" t="s">
        <v>199</v>
      </c>
      <c r="PPR41" s="147"/>
      <c r="PPS41" s="148"/>
      <c r="PPT41" s="149"/>
      <c r="PPY41" s="161" t="s">
        <v>199</v>
      </c>
      <c r="PPZ41" s="147"/>
      <c r="PQA41" s="148"/>
      <c r="PQB41" s="149"/>
      <c r="PQG41" s="161" t="s">
        <v>199</v>
      </c>
      <c r="PQH41" s="147"/>
      <c r="PQI41" s="148"/>
      <c r="PQJ41" s="149"/>
      <c r="PQO41" s="161" t="s">
        <v>199</v>
      </c>
      <c r="PQP41" s="147"/>
      <c r="PQQ41" s="148"/>
      <c r="PQR41" s="149"/>
      <c r="PQW41" s="161" t="s">
        <v>199</v>
      </c>
      <c r="PQX41" s="147"/>
      <c r="PQY41" s="148"/>
      <c r="PQZ41" s="149"/>
      <c r="PRE41" s="161" t="s">
        <v>199</v>
      </c>
      <c r="PRF41" s="147"/>
      <c r="PRG41" s="148"/>
      <c r="PRH41" s="149"/>
      <c r="PRM41" s="161" t="s">
        <v>199</v>
      </c>
      <c r="PRN41" s="147"/>
      <c r="PRO41" s="148"/>
      <c r="PRP41" s="149"/>
      <c r="PRU41" s="161" t="s">
        <v>199</v>
      </c>
      <c r="PRV41" s="147"/>
      <c r="PRW41" s="148"/>
      <c r="PRX41" s="149"/>
      <c r="PSC41" s="161" t="s">
        <v>199</v>
      </c>
      <c r="PSD41" s="147"/>
      <c r="PSE41" s="148"/>
      <c r="PSF41" s="149"/>
      <c r="PSK41" s="161" t="s">
        <v>199</v>
      </c>
      <c r="PSL41" s="147"/>
      <c r="PSM41" s="148"/>
      <c r="PSN41" s="149"/>
      <c r="PSS41" s="161" t="s">
        <v>199</v>
      </c>
      <c r="PST41" s="147"/>
      <c r="PSU41" s="148"/>
      <c r="PSV41" s="149"/>
      <c r="PTA41" s="161" t="s">
        <v>199</v>
      </c>
      <c r="PTB41" s="147"/>
      <c r="PTC41" s="148"/>
      <c r="PTD41" s="149"/>
      <c r="PTI41" s="161" t="s">
        <v>199</v>
      </c>
      <c r="PTJ41" s="147"/>
      <c r="PTK41" s="148"/>
      <c r="PTL41" s="149"/>
      <c r="PTQ41" s="161" t="s">
        <v>199</v>
      </c>
      <c r="PTR41" s="147"/>
      <c r="PTS41" s="148"/>
      <c r="PTT41" s="149"/>
      <c r="PTY41" s="161" t="s">
        <v>199</v>
      </c>
      <c r="PTZ41" s="147"/>
      <c r="PUA41" s="148"/>
      <c r="PUB41" s="149"/>
      <c r="PUG41" s="161" t="s">
        <v>199</v>
      </c>
      <c r="PUH41" s="147"/>
      <c r="PUI41" s="148"/>
      <c r="PUJ41" s="149"/>
      <c r="PUO41" s="161" t="s">
        <v>199</v>
      </c>
      <c r="PUP41" s="147"/>
      <c r="PUQ41" s="148"/>
      <c r="PUR41" s="149"/>
      <c r="PUW41" s="161" t="s">
        <v>199</v>
      </c>
      <c r="PUX41" s="147"/>
      <c r="PUY41" s="148"/>
      <c r="PUZ41" s="149"/>
      <c r="PVE41" s="161" t="s">
        <v>199</v>
      </c>
      <c r="PVF41" s="147"/>
      <c r="PVG41" s="148"/>
      <c r="PVH41" s="149"/>
      <c r="PVM41" s="161" t="s">
        <v>199</v>
      </c>
      <c r="PVN41" s="147"/>
      <c r="PVO41" s="148"/>
      <c r="PVP41" s="149"/>
      <c r="PVU41" s="161" t="s">
        <v>199</v>
      </c>
      <c r="PVV41" s="147"/>
      <c r="PVW41" s="148"/>
      <c r="PVX41" s="149"/>
      <c r="PWC41" s="161" t="s">
        <v>199</v>
      </c>
      <c r="PWD41" s="147"/>
      <c r="PWE41" s="148"/>
      <c r="PWF41" s="149"/>
      <c r="PWK41" s="161" t="s">
        <v>199</v>
      </c>
      <c r="PWL41" s="147"/>
      <c r="PWM41" s="148"/>
      <c r="PWN41" s="149"/>
      <c r="PWS41" s="161" t="s">
        <v>199</v>
      </c>
      <c r="PWT41" s="147"/>
      <c r="PWU41" s="148"/>
      <c r="PWV41" s="149"/>
      <c r="PXA41" s="161" t="s">
        <v>199</v>
      </c>
      <c r="PXB41" s="147"/>
      <c r="PXC41" s="148"/>
      <c r="PXD41" s="149"/>
      <c r="PXI41" s="161" t="s">
        <v>199</v>
      </c>
      <c r="PXJ41" s="147"/>
      <c r="PXK41" s="148"/>
      <c r="PXL41" s="149"/>
      <c r="PXQ41" s="161" t="s">
        <v>199</v>
      </c>
      <c r="PXR41" s="147"/>
      <c r="PXS41" s="148"/>
      <c r="PXT41" s="149"/>
      <c r="PXY41" s="161" t="s">
        <v>199</v>
      </c>
      <c r="PXZ41" s="147"/>
      <c r="PYA41" s="148"/>
      <c r="PYB41" s="149"/>
      <c r="PYG41" s="161" t="s">
        <v>199</v>
      </c>
      <c r="PYH41" s="147"/>
      <c r="PYI41" s="148"/>
      <c r="PYJ41" s="149"/>
      <c r="PYO41" s="161" t="s">
        <v>199</v>
      </c>
      <c r="PYP41" s="147"/>
      <c r="PYQ41" s="148"/>
      <c r="PYR41" s="149"/>
      <c r="PYW41" s="161" t="s">
        <v>199</v>
      </c>
      <c r="PYX41" s="147"/>
      <c r="PYY41" s="148"/>
      <c r="PYZ41" s="149"/>
      <c r="PZE41" s="161" t="s">
        <v>199</v>
      </c>
      <c r="PZF41" s="147"/>
      <c r="PZG41" s="148"/>
      <c r="PZH41" s="149"/>
      <c r="PZM41" s="161" t="s">
        <v>199</v>
      </c>
      <c r="PZN41" s="147"/>
      <c r="PZO41" s="148"/>
      <c r="PZP41" s="149"/>
      <c r="PZU41" s="161" t="s">
        <v>199</v>
      </c>
      <c r="PZV41" s="147"/>
      <c r="PZW41" s="148"/>
      <c r="PZX41" s="149"/>
      <c r="QAC41" s="161" t="s">
        <v>199</v>
      </c>
      <c r="QAD41" s="147"/>
      <c r="QAE41" s="148"/>
      <c r="QAF41" s="149"/>
      <c r="QAK41" s="161" t="s">
        <v>199</v>
      </c>
      <c r="QAL41" s="147"/>
      <c r="QAM41" s="148"/>
      <c r="QAN41" s="149"/>
      <c r="QAS41" s="161" t="s">
        <v>199</v>
      </c>
      <c r="QAT41" s="147"/>
      <c r="QAU41" s="148"/>
      <c r="QAV41" s="149"/>
      <c r="QBA41" s="161" t="s">
        <v>199</v>
      </c>
      <c r="QBB41" s="147"/>
      <c r="QBC41" s="148"/>
      <c r="QBD41" s="149"/>
      <c r="QBI41" s="161" t="s">
        <v>199</v>
      </c>
      <c r="QBJ41" s="147"/>
      <c r="QBK41" s="148"/>
      <c r="QBL41" s="149"/>
      <c r="QBQ41" s="161" t="s">
        <v>199</v>
      </c>
      <c r="QBR41" s="147"/>
      <c r="QBS41" s="148"/>
      <c r="QBT41" s="149"/>
      <c r="QBY41" s="161" t="s">
        <v>199</v>
      </c>
      <c r="QBZ41" s="147"/>
      <c r="QCA41" s="148"/>
      <c r="QCB41" s="149"/>
      <c r="QCG41" s="161" t="s">
        <v>199</v>
      </c>
      <c r="QCH41" s="147"/>
      <c r="QCI41" s="148"/>
      <c r="QCJ41" s="149"/>
      <c r="QCO41" s="161" t="s">
        <v>199</v>
      </c>
      <c r="QCP41" s="147"/>
      <c r="QCQ41" s="148"/>
      <c r="QCR41" s="149"/>
      <c r="QCW41" s="161" t="s">
        <v>199</v>
      </c>
      <c r="QCX41" s="147"/>
      <c r="QCY41" s="148"/>
      <c r="QCZ41" s="149"/>
      <c r="QDE41" s="161" t="s">
        <v>199</v>
      </c>
      <c r="QDF41" s="147"/>
      <c r="QDG41" s="148"/>
      <c r="QDH41" s="149"/>
      <c r="QDM41" s="161" t="s">
        <v>199</v>
      </c>
      <c r="QDN41" s="147"/>
      <c r="QDO41" s="148"/>
      <c r="QDP41" s="149"/>
      <c r="QDU41" s="161" t="s">
        <v>199</v>
      </c>
      <c r="QDV41" s="147"/>
      <c r="QDW41" s="148"/>
      <c r="QDX41" s="149"/>
      <c r="QEC41" s="161" t="s">
        <v>199</v>
      </c>
      <c r="QED41" s="147"/>
      <c r="QEE41" s="148"/>
      <c r="QEF41" s="149"/>
      <c r="QEK41" s="161" t="s">
        <v>199</v>
      </c>
      <c r="QEL41" s="147"/>
      <c r="QEM41" s="148"/>
      <c r="QEN41" s="149"/>
      <c r="QES41" s="161" t="s">
        <v>199</v>
      </c>
      <c r="QET41" s="147"/>
      <c r="QEU41" s="148"/>
      <c r="QEV41" s="149"/>
      <c r="QFA41" s="161" t="s">
        <v>199</v>
      </c>
      <c r="QFB41" s="147"/>
      <c r="QFC41" s="148"/>
      <c r="QFD41" s="149"/>
      <c r="QFI41" s="161" t="s">
        <v>199</v>
      </c>
      <c r="QFJ41" s="147"/>
      <c r="QFK41" s="148"/>
      <c r="QFL41" s="149"/>
      <c r="QFQ41" s="161" t="s">
        <v>199</v>
      </c>
      <c r="QFR41" s="147"/>
      <c r="QFS41" s="148"/>
      <c r="QFT41" s="149"/>
      <c r="QFY41" s="161" t="s">
        <v>199</v>
      </c>
      <c r="QFZ41" s="147"/>
      <c r="QGA41" s="148"/>
      <c r="QGB41" s="149"/>
      <c r="QGG41" s="161" t="s">
        <v>199</v>
      </c>
      <c r="QGH41" s="147"/>
      <c r="QGI41" s="148"/>
      <c r="QGJ41" s="149"/>
      <c r="QGO41" s="161" t="s">
        <v>199</v>
      </c>
      <c r="QGP41" s="147"/>
      <c r="QGQ41" s="148"/>
      <c r="QGR41" s="149"/>
      <c r="QGW41" s="161" t="s">
        <v>199</v>
      </c>
      <c r="QGX41" s="147"/>
      <c r="QGY41" s="148"/>
      <c r="QGZ41" s="149"/>
      <c r="QHE41" s="161" t="s">
        <v>199</v>
      </c>
      <c r="QHF41" s="147"/>
      <c r="QHG41" s="148"/>
      <c r="QHH41" s="149"/>
      <c r="QHM41" s="161" t="s">
        <v>199</v>
      </c>
      <c r="QHN41" s="147"/>
      <c r="QHO41" s="148"/>
      <c r="QHP41" s="149"/>
      <c r="QHU41" s="161" t="s">
        <v>199</v>
      </c>
      <c r="QHV41" s="147"/>
      <c r="QHW41" s="148"/>
      <c r="QHX41" s="149"/>
      <c r="QIC41" s="161" t="s">
        <v>199</v>
      </c>
      <c r="QID41" s="147"/>
      <c r="QIE41" s="148"/>
      <c r="QIF41" s="149"/>
      <c r="QIK41" s="161" t="s">
        <v>199</v>
      </c>
      <c r="QIL41" s="147"/>
      <c r="QIM41" s="148"/>
      <c r="QIN41" s="149"/>
      <c r="QIS41" s="161" t="s">
        <v>199</v>
      </c>
      <c r="QIT41" s="147"/>
      <c r="QIU41" s="148"/>
      <c r="QIV41" s="149"/>
      <c r="QJA41" s="161" t="s">
        <v>199</v>
      </c>
      <c r="QJB41" s="147"/>
      <c r="QJC41" s="148"/>
      <c r="QJD41" s="149"/>
      <c r="QJI41" s="161" t="s">
        <v>199</v>
      </c>
      <c r="QJJ41" s="147"/>
      <c r="QJK41" s="148"/>
      <c r="QJL41" s="149"/>
      <c r="QJQ41" s="161" t="s">
        <v>199</v>
      </c>
      <c r="QJR41" s="147"/>
      <c r="QJS41" s="148"/>
      <c r="QJT41" s="149"/>
      <c r="QJY41" s="161" t="s">
        <v>199</v>
      </c>
      <c r="QJZ41" s="147"/>
      <c r="QKA41" s="148"/>
      <c r="QKB41" s="149"/>
      <c r="QKG41" s="161" t="s">
        <v>199</v>
      </c>
      <c r="QKH41" s="147"/>
      <c r="QKI41" s="148"/>
      <c r="QKJ41" s="149"/>
      <c r="QKO41" s="161" t="s">
        <v>199</v>
      </c>
      <c r="QKP41" s="147"/>
      <c r="QKQ41" s="148"/>
      <c r="QKR41" s="149"/>
      <c r="QKW41" s="161" t="s">
        <v>199</v>
      </c>
      <c r="QKX41" s="147"/>
      <c r="QKY41" s="148"/>
      <c r="QKZ41" s="149"/>
      <c r="QLE41" s="161" t="s">
        <v>199</v>
      </c>
      <c r="QLF41" s="147"/>
      <c r="QLG41" s="148"/>
      <c r="QLH41" s="149"/>
      <c r="QLM41" s="161" t="s">
        <v>199</v>
      </c>
      <c r="QLN41" s="147"/>
      <c r="QLO41" s="148"/>
      <c r="QLP41" s="149"/>
      <c r="QLU41" s="161" t="s">
        <v>199</v>
      </c>
      <c r="QLV41" s="147"/>
      <c r="QLW41" s="148"/>
      <c r="QLX41" s="149"/>
      <c r="QMC41" s="161" t="s">
        <v>199</v>
      </c>
      <c r="QMD41" s="147"/>
      <c r="QME41" s="148"/>
      <c r="QMF41" s="149"/>
      <c r="QMK41" s="161" t="s">
        <v>199</v>
      </c>
      <c r="QML41" s="147"/>
      <c r="QMM41" s="148"/>
      <c r="QMN41" s="149"/>
      <c r="QMS41" s="161" t="s">
        <v>199</v>
      </c>
      <c r="QMT41" s="147"/>
      <c r="QMU41" s="148"/>
      <c r="QMV41" s="149"/>
      <c r="QNA41" s="161" t="s">
        <v>199</v>
      </c>
      <c r="QNB41" s="147"/>
      <c r="QNC41" s="148"/>
      <c r="QND41" s="149"/>
      <c r="QNI41" s="161" t="s">
        <v>199</v>
      </c>
      <c r="QNJ41" s="147"/>
      <c r="QNK41" s="148"/>
      <c r="QNL41" s="149"/>
      <c r="QNQ41" s="161" t="s">
        <v>199</v>
      </c>
      <c r="QNR41" s="147"/>
      <c r="QNS41" s="148"/>
      <c r="QNT41" s="149"/>
      <c r="QNY41" s="161" t="s">
        <v>199</v>
      </c>
      <c r="QNZ41" s="147"/>
      <c r="QOA41" s="148"/>
      <c r="QOB41" s="149"/>
      <c r="QOG41" s="161" t="s">
        <v>199</v>
      </c>
      <c r="QOH41" s="147"/>
      <c r="QOI41" s="148"/>
      <c r="QOJ41" s="149"/>
      <c r="QOO41" s="161" t="s">
        <v>199</v>
      </c>
      <c r="QOP41" s="147"/>
      <c r="QOQ41" s="148"/>
      <c r="QOR41" s="149"/>
      <c r="QOW41" s="161" t="s">
        <v>199</v>
      </c>
      <c r="QOX41" s="147"/>
      <c r="QOY41" s="148"/>
      <c r="QOZ41" s="149"/>
      <c r="QPE41" s="161" t="s">
        <v>199</v>
      </c>
      <c r="QPF41" s="147"/>
      <c r="QPG41" s="148"/>
      <c r="QPH41" s="149"/>
      <c r="QPM41" s="161" t="s">
        <v>199</v>
      </c>
      <c r="QPN41" s="147"/>
      <c r="QPO41" s="148"/>
      <c r="QPP41" s="149"/>
      <c r="QPU41" s="161" t="s">
        <v>199</v>
      </c>
      <c r="QPV41" s="147"/>
      <c r="QPW41" s="148"/>
      <c r="QPX41" s="149"/>
      <c r="QQC41" s="161" t="s">
        <v>199</v>
      </c>
      <c r="QQD41" s="147"/>
      <c r="QQE41" s="148"/>
      <c r="QQF41" s="149"/>
      <c r="QQK41" s="161" t="s">
        <v>199</v>
      </c>
      <c r="QQL41" s="147"/>
      <c r="QQM41" s="148"/>
      <c r="QQN41" s="149"/>
      <c r="QQS41" s="161" t="s">
        <v>199</v>
      </c>
      <c r="QQT41" s="147"/>
      <c r="QQU41" s="148"/>
      <c r="QQV41" s="149"/>
      <c r="QRA41" s="161" t="s">
        <v>199</v>
      </c>
      <c r="QRB41" s="147"/>
      <c r="QRC41" s="148"/>
      <c r="QRD41" s="149"/>
      <c r="QRI41" s="161" t="s">
        <v>199</v>
      </c>
      <c r="QRJ41" s="147"/>
      <c r="QRK41" s="148"/>
      <c r="QRL41" s="149"/>
      <c r="QRQ41" s="161" t="s">
        <v>199</v>
      </c>
      <c r="QRR41" s="147"/>
      <c r="QRS41" s="148"/>
      <c r="QRT41" s="149"/>
      <c r="QRY41" s="161" t="s">
        <v>199</v>
      </c>
      <c r="QRZ41" s="147"/>
      <c r="QSA41" s="148"/>
      <c r="QSB41" s="149"/>
      <c r="QSG41" s="161" t="s">
        <v>199</v>
      </c>
      <c r="QSH41" s="147"/>
      <c r="QSI41" s="148"/>
      <c r="QSJ41" s="149"/>
      <c r="QSO41" s="161" t="s">
        <v>199</v>
      </c>
      <c r="QSP41" s="147"/>
      <c r="QSQ41" s="148"/>
      <c r="QSR41" s="149"/>
      <c r="QSW41" s="161" t="s">
        <v>199</v>
      </c>
      <c r="QSX41" s="147"/>
      <c r="QSY41" s="148"/>
      <c r="QSZ41" s="149"/>
      <c r="QTE41" s="161" t="s">
        <v>199</v>
      </c>
      <c r="QTF41" s="147"/>
      <c r="QTG41" s="148"/>
      <c r="QTH41" s="149"/>
      <c r="QTM41" s="161" t="s">
        <v>199</v>
      </c>
      <c r="QTN41" s="147"/>
      <c r="QTO41" s="148"/>
      <c r="QTP41" s="149"/>
      <c r="QTU41" s="161" t="s">
        <v>199</v>
      </c>
      <c r="QTV41" s="147"/>
      <c r="QTW41" s="148"/>
      <c r="QTX41" s="149"/>
      <c r="QUC41" s="161" t="s">
        <v>199</v>
      </c>
      <c r="QUD41" s="147"/>
      <c r="QUE41" s="148"/>
      <c r="QUF41" s="149"/>
      <c r="QUK41" s="161" t="s">
        <v>199</v>
      </c>
      <c r="QUL41" s="147"/>
      <c r="QUM41" s="148"/>
      <c r="QUN41" s="149"/>
      <c r="QUS41" s="161" t="s">
        <v>199</v>
      </c>
      <c r="QUT41" s="147"/>
      <c r="QUU41" s="148"/>
      <c r="QUV41" s="149"/>
      <c r="QVA41" s="161" t="s">
        <v>199</v>
      </c>
      <c r="QVB41" s="147"/>
      <c r="QVC41" s="148"/>
      <c r="QVD41" s="149"/>
      <c r="QVI41" s="161" t="s">
        <v>199</v>
      </c>
      <c r="QVJ41" s="147"/>
      <c r="QVK41" s="148"/>
      <c r="QVL41" s="149"/>
      <c r="QVQ41" s="161" t="s">
        <v>199</v>
      </c>
      <c r="QVR41" s="147"/>
      <c r="QVS41" s="148"/>
      <c r="QVT41" s="149"/>
      <c r="QVY41" s="161" t="s">
        <v>199</v>
      </c>
      <c r="QVZ41" s="147"/>
      <c r="QWA41" s="148"/>
      <c r="QWB41" s="149"/>
      <c r="QWG41" s="161" t="s">
        <v>199</v>
      </c>
      <c r="QWH41" s="147"/>
      <c r="QWI41" s="148"/>
      <c r="QWJ41" s="149"/>
      <c r="QWO41" s="161" t="s">
        <v>199</v>
      </c>
      <c r="QWP41" s="147"/>
      <c r="QWQ41" s="148"/>
      <c r="QWR41" s="149"/>
      <c r="QWW41" s="161" t="s">
        <v>199</v>
      </c>
      <c r="QWX41" s="147"/>
      <c r="QWY41" s="148"/>
      <c r="QWZ41" s="149"/>
      <c r="QXE41" s="161" t="s">
        <v>199</v>
      </c>
      <c r="QXF41" s="147"/>
      <c r="QXG41" s="148"/>
      <c r="QXH41" s="149"/>
      <c r="QXM41" s="161" t="s">
        <v>199</v>
      </c>
      <c r="QXN41" s="147"/>
      <c r="QXO41" s="148"/>
      <c r="QXP41" s="149"/>
      <c r="QXU41" s="161" t="s">
        <v>199</v>
      </c>
      <c r="QXV41" s="147"/>
      <c r="QXW41" s="148"/>
      <c r="QXX41" s="149"/>
      <c r="QYC41" s="161" t="s">
        <v>199</v>
      </c>
      <c r="QYD41" s="147"/>
      <c r="QYE41" s="148"/>
      <c r="QYF41" s="149"/>
      <c r="QYK41" s="161" t="s">
        <v>199</v>
      </c>
      <c r="QYL41" s="147"/>
      <c r="QYM41" s="148"/>
      <c r="QYN41" s="149"/>
      <c r="QYS41" s="161" t="s">
        <v>199</v>
      </c>
      <c r="QYT41" s="147"/>
      <c r="QYU41" s="148"/>
      <c r="QYV41" s="149"/>
      <c r="QZA41" s="161" t="s">
        <v>199</v>
      </c>
      <c r="QZB41" s="147"/>
      <c r="QZC41" s="148"/>
      <c r="QZD41" s="149"/>
      <c r="QZI41" s="161" t="s">
        <v>199</v>
      </c>
      <c r="QZJ41" s="147"/>
      <c r="QZK41" s="148"/>
      <c r="QZL41" s="149"/>
      <c r="QZQ41" s="161" t="s">
        <v>199</v>
      </c>
      <c r="QZR41" s="147"/>
      <c r="QZS41" s="148"/>
      <c r="QZT41" s="149"/>
      <c r="QZY41" s="161" t="s">
        <v>199</v>
      </c>
      <c r="QZZ41" s="147"/>
      <c r="RAA41" s="148"/>
      <c r="RAB41" s="149"/>
      <c r="RAG41" s="161" t="s">
        <v>199</v>
      </c>
      <c r="RAH41" s="147"/>
      <c r="RAI41" s="148"/>
      <c r="RAJ41" s="149"/>
      <c r="RAO41" s="161" t="s">
        <v>199</v>
      </c>
      <c r="RAP41" s="147"/>
      <c r="RAQ41" s="148"/>
      <c r="RAR41" s="149"/>
      <c r="RAW41" s="161" t="s">
        <v>199</v>
      </c>
      <c r="RAX41" s="147"/>
      <c r="RAY41" s="148"/>
      <c r="RAZ41" s="149"/>
      <c r="RBE41" s="161" t="s">
        <v>199</v>
      </c>
      <c r="RBF41" s="147"/>
      <c r="RBG41" s="148"/>
      <c r="RBH41" s="149"/>
      <c r="RBM41" s="161" t="s">
        <v>199</v>
      </c>
      <c r="RBN41" s="147"/>
      <c r="RBO41" s="148"/>
      <c r="RBP41" s="149"/>
      <c r="RBU41" s="161" t="s">
        <v>199</v>
      </c>
      <c r="RBV41" s="147"/>
      <c r="RBW41" s="148"/>
      <c r="RBX41" s="149"/>
      <c r="RCC41" s="161" t="s">
        <v>199</v>
      </c>
      <c r="RCD41" s="147"/>
      <c r="RCE41" s="148"/>
      <c r="RCF41" s="149"/>
      <c r="RCK41" s="161" t="s">
        <v>199</v>
      </c>
      <c r="RCL41" s="147"/>
      <c r="RCM41" s="148"/>
      <c r="RCN41" s="149"/>
      <c r="RCS41" s="161" t="s">
        <v>199</v>
      </c>
      <c r="RCT41" s="147"/>
      <c r="RCU41" s="148"/>
      <c r="RCV41" s="149"/>
      <c r="RDA41" s="161" t="s">
        <v>199</v>
      </c>
      <c r="RDB41" s="147"/>
      <c r="RDC41" s="148"/>
      <c r="RDD41" s="149"/>
      <c r="RDI41" s="161" t="s">
        <v>199</v>
      </c>
      <c r="RDJ41" s="147"/>
      <c r="RDK41" s="148"/>
      <c r="RDL41" s="149"/>
      <c r="RDQ41" s="161" t="s">
        <v>199</v>
      </c>
      <c r="RDR41" s="147"/>
      <c r="RDS41" s="148"/>
      <c r="RDT41" s="149"/>
      <c r="RDY41" s="161" t="s">
        <v>199</v>
      </c>
      <c r="RDZ41" s="147"/>
      <c r="REA41" s="148"/>
      <c r="REB41" s="149"/>
      <c r="REG41" s="161" t="s">
        <v>199</v>
      </c>
      <c r="REH41" s="147"/>
      <c r="REI41" s="148"/>
      <c r="REJ41" s="149"/>
      <c r="REO41" s="161" t="s">
        <v>199</v>
      </c>
      <c r="REP41" s="147"/>
      <c r="REQ41" s="148"/>
      <c r="RER41" s="149"/>
      <c r="REW41" s="161" t="s">
        <v>199</v>
      </c>
      <c r="REX41" s="147"/>
      <c r="REY41" s="148"/>
      <c r="REZ41" s="149"/>
      <c r="RFE41" s="161" t="s">
        <v>199</v>
      </c>
      <c r="RFF41" s="147"/>
      <c r="RFG41" s="148"/>
      <c r="RFH41" s="149"/>
      <c r="RFM41" s="161" t="s">
        <v>199</v>
      </c>
      <c r="RFN41" s="147"/>
      <c r="RFO41" s="148"/>
      <c r="RFP41" s="149"/>
      <c r="RFU41" s="161" t="s">
        <v>199</v>
      </c>
      <c r="RFV41" s="147"/>
      <c r="RFW41" s="148"/>
      <c r="RFX41" s="149"/>
      <c r="RGC41" s="161" t="s">
        <v>199</v>
      </c>
      <c r="RGD41" s="147"/>
      <c r="RGE41" s="148"/>
      <c r="RGF41" s="149"/>
      <c r="RGK41" s="161" t="s">
        <v>199</v>
      </c>
      <c r="RGL41" s="147"/>
      <c r="RGM41" s="148"/>
      <c r="RGN41" s="149"/>
      <c r="RGS41" s="161" t="s">
        <v>199</v>
      </c>
      <c r="RGT41" s="147"/>
      <c r="RGU41" s="148"/>
      <c r="RGV41" s="149"/>
      <c r="RHA41" s="161" t="s">
        <v>199</v>
      </c>
      <c r="RHB41" s="147"/>
      <c r="RHC41" s="148"/>
      <c r="RHD41" s="149"/>
      <c r="RHI41" s="161" t="s">
        <v>199</v>
      </c>
      <c r="RHJ41" s="147"/>
      <c r="RHK41" s="148"/>
      <c r="RHL41" s="149"/>
      <c r="RHQ41" s="161" t="s">
        <v>199</v>
      </c>
      <c r="RHR41" s="147"/>
      <c r="RHS41" s="148"/>
      <c r="RHT41" s="149"/>
      <c r="RHY41" s="161" t="s">
        <v>199</v>
      </c>
      <c r="RHZ41" s="147"/>
      <c r="RIA41" s="148"/>
      <c r="RIB41" s="149"/>
      <c r="RIG41" s="161" t="s">
        <v>199</v>
      </c>
      <c r="RIH41" s="147"/>
      <c r="RII41" s="148"/>
      <c r="RIJ41" s="149"/>
      <c r="RIO41" s="161" t="s">
        <v>199</v>
      </c>
      <c r="RIP41" s="147"/>
      <c r="RIQ41" s="148"/>
      <c r="RIR41" s="149"/>
      <c r="RIW41" s="161" t="s">
        <v>199</v>
      </c>
      <c r="RIX41" s="147"/>
      <c r="RIY41" s="148"/>
      <c r="RIZ41" s="149"/>
      <c r="RJE41" s="161" t="s">
        <v>199</v>
      </c>
      <c r="RJF41" s="147"/>
      <c r="RJG41" s="148"/>
      <c r="RJH41" s="149"/>
      <c r="RJM41" s="161" t="s">
        <v>199</v>
      </c>
      <c r="RJN41" s="147"/>
      <c r="RJO41" s="148"/>
      <c r="RJP41" s="149"/>
      <c r="RJU41" s="161" t="s">
        <v>199</v>
      </c>
      <c r="RJV41" s="147"/>
      <c r="RJW41" s="148"/>
      <c r="RJX41" s="149"/>
      <c r="RKC41" s="161" t="s">
        <v>199</v>
      </c>
      <c r="RKD41" s="147"/>
      <c r="RKE41" s="148"/>
      <c r="RKF41" s="149"/>
      <c r="RKK41" s="161" t="s">
        <v>199</v>
      </c>
      <c r="RKL41" s="147"/>
      <c r="RKM41" s="148"/>
      <c r="RKN41" s="149"/>
      <c r="RKS41" s="161" t="s">
        <v>199</v>
      </c>
      <c r="RKT41" s="147"/>
      <c r="RKU41" s="148"/>
      <c r="RKV41" s="149"/>
      <c r="RLA41" s="161" t="s">
        <v>199</v>
      </c>
      <c r="RLB41" s="147"/>
      <c r="RLC41" s="148"/>
      <c r="RLD41" s="149"/>
      <c r="RLI41" s="161" t="s">
        <v>199</v>
      </c>
      <c r="RLJ41" s="147"/>
      <c r="RLK41" s="148"/>
      <c r="RLL41" s="149"/>
      <c r="RLQ41" s="161" t="s">
        <v>199</v>
      </c>
      <c r="RLR41" s="147"/>
      <c r="RLS41" s="148"/>
      <c r="RLT41" s="149"/>
      <c r="RLY41" s="161" t="s">
        <v>199</v>
      </c>
      <c r="RLZ41" s="147"/>
      <c r="RMA41" s="148"/>
      <c r="RMB41" s="149"/>
      <c r="RMG41" s="161" t="s">
        <v>199</v>
      </c>
      <c r="RMH41" s="147"/>
      <c r="RMI41" s="148"/>
      <c r="RMJ41" s="149"/>
      <c r="RMO41" s="161" t="s">
        <v>199</v>
      </c>
      <c r="RMP41" s="147"/>
      <c r="RMQ41" s="148"/>
      <c r="RMR41" s="149"/>
      <c r="RMW41" s="161" t="s">
        <v>199</v>
      </c>
      <c r="RMX41" s="147"/>
      <c r="RMY41" s="148"/>
      <c r="RMZ41" s="149"/>
      <c r="RNE41" s="161" t="s">
        <v>199</v>
      </c>
      <c r="RNF41" s="147"/>
      <c r="RNG41" s="148"/>
      <c r="RNH41" s="149"/>
      <c r="RNM41" s="161" t="s">
        <v>199</v>
      </c>
      <c r="RNN41" s="147"/>
      <c r="RNO41" s="148"/>
      <c r="RNP41" s="149"/>
      <c r="RNU41" s="161" t="s">
        <v>199</v>
      </c>
      <c r="RNV41" s="147"/>
      <c r="RNW41" s="148"/>
      <c r="RNX41" s="149"/>
      <c r="ROC41" s="161" t="s">
        <v>199</v>
      </c>
      <c r="ROD41" s="147"/>
      <c r="ROE41" s="148"/>
      <c r="ROF41" s="149"/>
      <c r="ROK41" s="161" t="s">
        <v>199</v>
      </c>
      <c r="ROL41" s="147"/>
      <c r="ROM41" s="148"/>
      <c r="RON41" s="149"/>
      <c r="ROS41" s="161" t="s">
        <v>199</v>
      </c>
      <c r="ROT41" s="147"/>
      <c r="ROU41" s="148"/>
      <c r="ROV41" s="149"/>
      <c r="RPA41" s="161" t="s">
        <v>199</v>
      </c>
      <c r="RPB41" s="147"/>
      <c r="RPC41" s="148"/>
      <c r="RPD41" s="149"/>
      <c r="RPI41" s="161" t="s">
        <v>199</v>
      </c>
      <c r="RPJ41" s="147"/>
      <c r="RPK41" s="148"/>
      <c r="RPL41" s="149"/>
      <c r="RPQ41" s="161" t="s">
        <v>199</v>
      </c>
      <c r="RPR41" s="147"/>
      <c r="RPS41" s="148"/>
      <c r="RPT41" s="149"/>
      <c r="RPY41" s="161" t="s">
        <v>199</v>
      </c>
      <c r="RPZ41" s="147"/>
      <c r="RQA41" s="148"/>
      <c r="RQB41" s="149"/>
      <c r="RQG41" s="161" t="s">
        <v>199</v>
      </c>
      <c r="RQH41" s="147"/>
      <c r="RQI41" s="148"/>
      <c r="RQJ41" s="149"/>
      <c r="RQO41" s="161" t="s">
        <v>199</v>
      </c>
      <c r="RQP41" s="147"/>
      <c r="RQQ41" s="148"/>
      <c r="RQR41" s="149"/>
      <c r="RQW41" s="161" t="s">
        <v>199</v>
      </c>
      <c r="RQX41" s="147"/>
      <c r="RQY41" s="148"/>
      <c r="RQZ41" s="149"/>
      <c r="RRE41" s="161" t="s">
        <v>199</v>
      </c>
      <c r="RRF41" s="147"/>
      <c r="RRG41" s="148"/>
      <c r="RRH41" s="149"/>
      <c r="RRM41" s="161" t="s">
        <v>199</v>
      </c>
      <c r="RRN41" s="147"/>
      <c r="RRO41" s="148"/>
      <c r="RRP41" s="149"/>
      <c r="RRU41" s="161" t="s">
        <v>199</v>
      </c>
      <c r="RRV41" s="147"/>
      <c r="RRW41" s="148"/>
      <c r="RRX41" s="149"/>
      <c r="RSC41" s="161" t="s">
        <v>199</v>
      </c>
      <c r="RSD41" s="147"/>
      <c r="RSE41" s="148"/>
      <c r="RSF41" s="149"/>
      <c r="RSK41" s="161" t="s">
        <v>199</v>
      </c>
      <c r="RSL41" s="147"/>
      <c r="RSM41" s="148"/>
      <c r="RSN41" s="149"/>
      <c r="RSS41" s="161" t="s">
        <v>199</v>
      </c>
      <c r="RST41" s="147"/>
      <c r="RSU41" s="148"/>
      <c r="RSV41" s="149"/>
      <c r="RTA41" s="161" t="s">
        <v>199</v>
      </c>
      <c r="RTB41" s="147"/>
      <c r="RTC41" s="148"/>
      <c r="RTD41" s="149"/>
      <c r="RTI41" s="161" t="s">
        <v>199</v>
      </c>
      <c r="RTJ41" s="147"/>
      <c r="RTK41" s="148"/>
      <c r="RTL41" s="149"/>
      <c r="RTQ41" s="161" t="s">
        <v>199</v>
      </c>
      <c r="RTR41" s="147"/>
      <c r="RTS41" s="148"/>
      <c r="RTT41" s="149"/>
      <c r="RTY41" s="161" t="s">
        <v>199</v>
      </c>
      <c r="RTZ41" s="147"/>
      <c r="RUA41" s="148"/>
      <c r="RUB41" s="149"/>
      <c r="RUG41" s="161" t="s">
        <v>199</v>
      </c>
      <c r="RUH41" s="147"/>
      <c r="RUI41" s="148"/>
      <c r="RUJ41" s="149"/>
      <c r="RUO41" s="161" t="s">
        <v>199</v>
      </c>
      <c r="RUP41" s="147"/>
      <c r="RUQ41" s="148"/>
      <c r="RUR41" s="149"/>
      <c r="RUW41" s="161" t="s">
        <v>199</v>
      </c>
      <c r="RUX41" s="147"/>
      <c r="RUY41" s="148"/>
      <c r="RUZ41" s="149"/>
      <c r="RVE41" s="161" t="s">
        <v>199</v>
      </c>
      <c r="RVF41" s="147"/>
      <c r="RVG41" s="148"/>
      <c r="RVH41" s="149"/>
      <c r="RVM41" s="161" t="s">
        <v>199</v>
      </c>
      <c r="RVN41" s="147"/>
      <c r="RVO41" s="148"/>
      <c r="RVP41" s="149"/>
      <c r="RVU41" s="161" t="s">
        <v>199</v>
      </c>
      <c r="RVV41" s="147"/>
      <c r="RVW41" s="148"/>
      <c r="RVX41" s="149"/>
      <c r="RWC41" s="161" t="s">
        <v>199</v>
      </c>
      <c r="RWD41" s="147"/>
      <c r="RWE41" s="148"/>
      <c r="RWF41" s="149"/>
      <c r="RWK41" s="161" t="s">
        <v>199</v>
      </c>
      <c r="RWL41" s="147"/>
      <c r="RWM41" s="148"/>
      <c r="RWN41" s="149"/>
      <c r="RWS41" s="161" t="s">
        <v>199</v>
      </c>
      <c r="RWT41" s="147"/>
      <c r="RWU41" s="148"/>
      <c r="RWV41" s="149"/>
      <c r="RXA41" s="161" t="s">
        <v>199</v>
      </c>
      <c r="RXB41" s="147"/>
      <c r="RXC41" s="148"/>
      <c r="RXD41" s="149"/>
      <c r="RXI41" s="161" t="s">
        <v>199</v>
      </c>
      <c r="RXJ41" s="147"/>
      <c r="RXK41" s="148"/>
      <c r="RXL41" s="149"/>
      <c r="RXQ41" s="161" t="s">
        <v>199</v>
      </c>
      <c r="RXR41" s="147"/>
      <c r="RXS41" s="148"/>
      <c r="RXT41" s="149"/>
      <c r="RXY41" s="161" t="s">
        <v>199</v>
      </c>
      <c r="RXZ41" s="147"/>
      <c r="RYA41" s="148"/>
      <c r="RYB41" s="149"/>
      <c r="RYG41" s="161" t="s">
        <v>199</v>
      </c>
      <c r="RYH41" s="147"/>
      <c r="RYI41" s="148"/>
      <c r="RYJ41" s="149"/>
      <c r="RYO41" s="161" t="s">
        <v>199</v>
      </c>
      <c r="RYP41" s="147"/>
      <c r="RYQ41" s="148"/>
      <c r="RYR41" s="149"/>
      <c r="RYW41" s="161" t="s">
        <v>199</v>
      </c>
      <c r="RYX41" s="147"/>
      <c r="RYY41" s="148"/>
      <c r="RYZ41" s="149"/>
      <c r="RZE41" s="161" t="s">
        <v>199</v>
      </c>
      <c r="RZF41" s="147"/>
      <c r="RZG41" s="148"/>
      <c r="RZH41" s="149"/>
      <c r="RZM41" s="161" t="s">
        <v>199</v>
      </c>
      <c r="RZN41" s="147"/>
      <c r="RZO41" s="148"/>
      <c r="RZP41" s="149"/>
      <c r="RZU41" s="161" t="s">
        <v>199</v>
      </c>
      <c r="RZV41" s="147"/>
      <c r="RZW41" s="148"/>
      <c r="RZX41" s="149"/>
      <c r="SAC41" s="161" t="s">
        <v>199</v>
      </c>
      <c r="SAD41" s="147"/>
      <c r="SAE41" s="148"/>
      <c r="SAF41" s="149"/>
      <c r="SAK41" s="161" t="s">
        <v>199</v>
      </c>
      <c r="SAL41" s="147"/>
      <c r="SAM41" s="148"/>
      <c r="SAN41" s="149"/>
      <c r="SAS41" s="161" t="s">
        <v>199</v>
      </c>
      <c r="SAT41" s="147"/>
      <c r="SAU41" s="148"/>
      <c r="SAV41" s="149"/>
      <c r="SBA41" s="161" t="s">
        <v>199</v>
      </c>
      <c r="SBB41" s="147"/>
      <c r="SBC41" s="148"/>
      <c r="SBD41" s="149"/>
      <c r="SBI41" s="161" t="s">
        <v>199</v>
      </c>
      <c r="SBJ41" s="147"/>
      <c r="SBK41" s="148"/>
      <c r="SBL41" s="149"/>
      <c r="SBQ41" s="161" t="s">
        <v>199</v>
      </c>
      <c r="SBR41" s="147"/>
      <c r="SBS41" s="148"/>
      <c r="SBT41" s="149"/>
      <c r="SBY41" s="161" t="s">
        <v>199</v>
      </c>
      <c r="SBZ41" s="147"/>
      <c r="SCA41" s="148"/>
      <c r="SCB41" s="149"/>
      <c r="SCG41" s="161" t="s">
        <v>199</v>
      </c>
      <c r="SCH41" s="147"/>
      <c r="SCI41" s="148"/>
      <c r="SCJ41" s="149"/>
      <c r="SCO41" s="161" t="s">
        <v>199</v>
      </c>
      <c r="SCP41" s="147"/>
      <c r="SCQ41" s="148"/>
      <c r="SCR41" s="149"/>
      <c r="SCW41" s="161" t="s">
        <v>199</v>
      </c>
      <c r="SCX41" s="147"/>
      <c r="SCY41" s="148"/>
      <c r="SCZ41" s="149"/>
      <c r="SDE41" s="161" t="s">
        <v>199</v>
      </c>
      <c r="SDF41" s="147"/>
      <c r="SDG41" s="148"/>
      <c r="SDH41" s="149"/>
      <c r="SDM41" s="161" t="s">
        <v>199</v>
      </c>
      <c r="SDN41" s="147"/>
      <c r="SDO41" s="148"/>
      <c r="SDP41" s="149"/>
      <c r="SDU41" s="161" t="s">
        <v>199</v>
      </c>
      <c r="SDV41" s="147"/>
      <c r="SDW41" s="148"/>
      <c r="SDX41" s="149"/>
      <c r="SEC41" s="161" t="s">
        <v>199</v>
      </c>
      <c r="SED41" s="147"/>
      <c r="SEE41" s="148"/>
      <c r="SEF41" s="149"/>
      <c r="SEK41" s="161" t="s">
        <v>199</v>
      </c>
      <c r="SEL41" s="147"/>
      <c r="SEM41" s="148"/>
      <c r="SEN41" s="149"/>
      <c r="SES41" s="161" t="s">
        <v>199</v>
      </c>
      <c r="SET41" s="147"/>
      <c r="SEU41" s="148"/>
      <c r="SEV41" s="149"/>
      <c r="SFA41" s="161" t="s">
        <v>199</v>
      </c>
      <c r="SFB41" s="147"/>
      <c r="SFC41" s="148"/>
      <c r="SFD41" s="149"/>
      <c r="SFI41" s="161" t="s">
        <v>199</v>
      </c>
      <c r="SFJ41" s="147"/>
      <c r="SFK41" s="148"/>
      <c r="SFL41" s="149"/>
      <c r="SFQ41" s="161" t="s">
        <v>199</v>
      </c>
      <c r="SFR41" s="147"/>
      <c r="SFS41" s="148"/>
      <c r="SFT41" s="149"/>
      <c r="SFY41" s="161" t="s">
        <v>199</v>
      </c>
      <c r="SFZ41" s="147"/>
      <c r="SGA41" s="148"/>
      <c r="SGB41" s="149"/>
      <c r="SGG41" s="161" t="s">
        <v>199</v>
      </c>
      <c r="SGH41" s="147"/>
      <c r="SGI41" s="148"/>
      <c r="SGJ41" s="149"/>
      <c r="SGO41" s="161" t="s">
        <v>199</v>
      </c>
      <c r="SGP41" s="147"/>
      <c r="SGQ41" s="148"/>
      <c r="SGR41" s="149"/>
      <c r="SGW41" s="161" t="s">
        <v>199</v>
      </c>
      <c r="SGX41" s="147"/>
      <c r="SGY41" s="148"/>
      <c r="SGZ41" s="149"/>
      <c r="SHE41" s="161" t="s">
        <v>199</v>
      </c>
      <c r="SHF41" s="147"/>
      <c r="SHG41" s="148"/>
      <c r="SHH41" s="149"/>
      <c r="SHM41" s="161" t="s">
        <v>199</v>
      </c>
      <c r="SHN41" s="147"/>
      <c r="SHO41" s="148"/>
      <c r="SHP41" s="149"/>
      <c r="SHU41" s="161" t="s">
        <v>199</v>
      </c>
      <c r="SHV41" s="147"/>
      <c r="SHW41" s="148"/>
      <c r="SHX41" s="149"/>
      <c r="SIC41" s="161" t="s">
        <v>199</v>
      </c>
      <c r="SID41" s="147"/>
      <c r="SIE41" s="148"/>
      <c r="SIF41" s="149"/>
      <c r="SIK41" s="161" t="s">
        <v>199</v>
      </c>
      <c r="SIL41" s="147"/>
      <c r="SIM41" s="148"/>
      <c r="SIN41" s="149"/>
      <c r="SIS41" s="161" t="s">
        <v>199</v>
      </c>
      <c r="SIT41" s="147"/>
      <c r="SIU41" s="148"/>
      <c r="SIV41" s="149"/>
      <c r="SJA41" s="161" t="s">
        <v>199</v>
      </c>
      <c r="SJB41" s="147"/>
      <c r="SJC41" s="148"/>
      <c r="SJD41" s="149"/>
      <c r="SJI41" s="161" t="s">
        <v>199</v>
      </c>
      <c r="SJJ41" s="147"/>
      <c r="SJK41" s="148"/>
      <c r="SJL41" s="149"/>
      <c r="SJQ41" s="161" t="s">
        <v>199</v>
      </c>
      <c r="SJR41" s="147"/>
      <c r="SJS41" s="148"/>
      <c r="SJT41" s="149"/>
      <c r="SJY41" s="161" t="s">
        <v>199</v>
      </c>
      <c r="SJZ41" s="147"/>
      <c r="SKA41" s="148"/>
      <c r="SKB41" s="149"/>
      <c r="SKG41" s="161" t="s">
        <v>199</v>
      </c>
      <c r="SKH41" s="147"/>
      <c r="SKI41" s="148"/>
      <c r="SKJ41" s="149"/>
      <c r="SKO41" s="161" t="s">
        <v>199</v>
      </c>
      <c r="SKP41" s="147"/>
      <c r="SKQ41" s="148"/>
      <c r="SKR41" s="149"/>
      <c r="SKW41" s="161" t="s">
        <v>199</v>
      </c>
      <c r="SKX41" s="147"/>
      <c r="SKY41" s="148"/>
      <c r="SKZ41" s="149"/>
      <c r="SLE41" s="161" t="s">
        <v>199</v>
      </c>
      <c r="SLF41" s="147"/>
      <c r="SLG41" s="148"/>
      <c r="SLH41" s="149"/>
      <c r="SLM41" s="161" t="s">
        <v>199</v>
      </c>
      <c r="SLN41" s="147"/>
      <c r="SLO41" s="148"/>
      <c r="SLP41" s="149"/>
      <c r="SLU41" s="161" t="s">
        <v>199</v>
      </c>
      <c r="SLV41" s="147"/>
      <c r="SLW41" s="148"/>
      <c r="SLX41" s="149"/>
      <c r="SMC41" s="161" t="s">
        <v>199</v>
      </c>
      <c r="SMD41" s="147"/>
      <c r="SME41" s="148"/>
      <c r="SMF41" s="149"/>
      <c r="SMK41" s="161" t="s">
        <v>199</v>
      </c>
      <c r="SML41" s="147"/>
      <c r="SMM41" s="148"/>
      <c r="SMN41" s="149"/>
      <c r="SMS41" s="161" t="s">
        <v>199</v>
      </c>
      <c r="SMT41" s="147"/>
      <c r="SMU41" s="148"/>
      <c r="SMV41" s="149"/>
      <c r="SNA41" s="161" t="s">
        <v>199</v>
      </c>
      <c r="SNB41" s="147"/>
      <c r="SNC41" s="148"/>
      <c r="SND41" s="149"/>
      <c r="SNI41" s="161" t="s">
        <v>199</v>
      </c>
      <c r="SNJ41" s="147"/>
      <c r="SNK41" s="148"/>
      <c r="SNL41" s="149"/>
      <c r="SNQ41" s="161" t="s">
        <v>199</v>
      </c>
      <c r="SNR41" s="147"/>
      <c r="SNS41" s="148"/>
      <c r="SNT41" s="149"/>
      <c r="SNY41" s="161" t="s">
        <v>199</v>
      </c>
      <c r="SNZ41" s="147"/>
      <c r="SOA41" s="148"/>
      <c r="SOB41" s="149"/>
      <c r="SOG41" s="161" t="s">
        <v>199</v>
      </c>
      <c r="SOH41" s="147"/>
      <c r="SOI41" s="148"/>
      <c r="SOJ41" s="149"/>
      <c r="SOO41" s="161" t="s">
        <v>199</v>
      </c>
      <c r="SOP41" s="147"/>
      <c r="SOQ41" s="148"/>
      <c r="SOR41" s="149"/>
      <c r="SOW41" s="161" t="s">
        <v>199</v>
      </c>
      <c r="SOX41" s="147"/>
      <c r="SOY41" s="148"/>
      <c r="SOZ41" s="149"/>
      <c r="SPE41" s="161" t="s">
        <v>199</v>
      </c>
      <c r="SPF41" s="147"/>
      <c r="SPG41" s="148"/>
      <c r="SPH41" s="149"/>
      <c r="SPM41" s="161" t="s">
        <v>199</v>
      </c>
      <c r="SPN41" s="147"/>
      <c r="SPO41" s="148"/>
      <c r="SPP41" s="149"/>
      <c r="SPU41" s="161" t="s">
        <v>199</v>
      </c>
      <c r="SPV41" s="147"/>
      <c r="SPW41" s="148"/>
      <c r="SPX41" s="149"/>
      <c r="SQC41" s="161" t="s">
        <v>199</v>
      </c>
      <c r="SQD41" s="147"/>
      <c r="SQE41" s="148"/>
      <c r="SQF41" s="149"/>
      <c r="SQK41" s="161" t="s">
        <v>199</v>
      </c>
      <c r="SQL41" s="147"/>
      <c r="SQM41" s="148"/>
      <c r="SQN41" s="149"/>
      <c r="SQS41" s="161" t="s">
        <v>199</v>
      </c>
      <c r="SQT41" s="147"/>
      <c r="SQU41" s="148"/>
      <c r="SQV41" s="149"/>
      <c r="SRA41" s="161" t="s">
        <v>199</v>
      </c>
      <c r="SRB41" s="147"/>
      <c r="SRC41" s="148"/>
      <c r="SRD41" s="149"/>
      <c r="SRI41" s="161" t="s">
        <v>199</v>
      </c>
      <c r="SRJ41" s="147"/>
      <c r="SRK41" s="148"/>
      <c r="SRL41" s="149"/>
      <c r="SRQ41" s="161" t="s">
        <v>199</v>
      </c>
      <c r="SRR41" s="147"/>
      <c r="SRS41" s="148"/>
      <c r="SRT41" s="149"/>
      <c r="SRY41" s="161" t="s">
        <v>199</v>
      </c>
      <c r="SRZ41" s="147"/>
      <c r="SSA41" s="148"/>
      <c r="SSB41" s="149"/>
      <c r="SSG41" s="161" t="s">
        <v>199</v>
      </c>
      <c r="SSH41" s="147"/>
      <c r="SSI41" s="148"/>
      <c r="SSJ41" s="149"/>
      <c r="SSO41" s="161" t="s">
        <v>199</v>
      </c>
      <c r="SSP41" s="147"/>
      <c r="SSQ41" s="148"/>
      <c r="SSR41" s="149"/>
      <c r="SSW41" s="161" t="s">
        <v>199</v>
      </c>
      <c r="SSX41" s="147"/>
      <c r="SSY41" s="148"/>
      <c r="SSZ41" s="149"/>
      <c r="STE41" s="161" t="s">
        <v>199</v>
      </c>
      <c r="STF41" s="147"/>
      <c r="STG41" s="148"/>
      <c r="STH41" s="149"/>
      <c r="STM41" s="161" t="s">
        <v>199</v>
      </c>
      <c r="STN41" s="147"/>
      <c r="STO41" s="148"/>
      <c r="STP41" s="149"/>
      <c r="STU41" s="161" t="s">
        <v>199</v>
      </c>
      <c r="STV41" s="147"/>
      <c r="STW41" s="148"/>
      <c r="STX41" s="149"/>
      <c r="SUC41" s="161" t="s">
        <v>199</v>
      </c>
      <c r="SUD41" s="147"/>
      <c r="SUE41" s="148"/>
      <c r="SUF41" s="149"/>
      <c r="SUK41" s="161" t="s">
        <v>199</v>
      </c>
      <c r="SUL41" s="147"/>
      <c r="SUM41" s="148"/>
      <c r="SUN41" s="149"/>
      <c r="SUS41" s="161" t="s">
        <v>199</v>
      </c>
      <c r="SUT41" s="147"/>
      <c r="SUU41" s="148"/>
      <c r="SUV41" s="149"/>
      <c r="SVA41" s="161" t="s">
        <v>199</v>
      </c>
      <c r="SVB41" s="147"/>
      <c r="SVC41" s="148"/>
      <c r="SVD41" s="149"/>
      <c r="SVI41" s="161" t="s">
        <v>199</v>
      </c>
      <c r="SVJ41" s="147"/>
      <c r="SVK41" s="148"/>
      <c r="SVL41" s="149"/>
      <c r="SVQ41" s="161" t="s">
        <v>199</v>
      </c>
      <c r="SVR41" s="147"/>
      <c r="SVS41" s="148"/>
      <c r="SVT41" s="149"/>
      <c r="SVY41" s="161" t="s">
        <v>199</v>
      </c>
      <c r="SVZ41" s="147"/>
      <c r="SWA41" s="148"/>
      <c r="SWB41" s="149"/>
      <c r="SWG41" s="161" t="s">
        <v>199</v>
      </c>
      <c r="SWH41" s="147"/>
      <c r="SWI41" s="148"/>
      <c r="SWJ41" s="149"/>
      <c r="SWO41" s="161" t="s">
        <v>199</v>
      </c>
      <c r="SWP41" s="147"/>
      <c r="SWQ41" s="148"/>
      <c r="SWR41" s="149"/>
      <c r="SWW41" s="161" t="s">
        <v>199</v>
      </c>
      <c r="SWX41" s="147"/>
      <c r="SWY41" s="148"/>
      <c r="SWZ41" s="149"/>
      <c r="SXE41" s="161" t="s">
        <v>199</v>
      </c>
      <c r="SXF41" s="147"/>
      <c r="SXG41" s="148"/>
      <c r="SXH41" s="149"/>
      <c r="SXM41" s="161" t="s">
        <v>199</v>
      </c>
      <c r="SXN41" s="147"/>
      <c r="SXO41" s="148"/>
      <c r="SXP41" s="149"/>
      <c r="SXU41" s="161" t="s">
        <v>199</v>
      </c>
      <c r="SXV41" s="147"/>
      <c r="SXW41" s="148"/>
      <c r="SXX41" s="149"/>
      <c r="SYC41" s="161" t="s">
        <v>199</v>
      </c>
      <c r="SYD41" s="147"/>
      <c r="SYE41" s="148"/>
      <c r="SYF41" s="149"/>
      <c r="SYK41" s="161" t="s">
        <v>199</v>
      </c>
      <c r="SYL41" s="147"/>
      <c r="SYM41" s="148"/>
      <c r="SYN41" s="149"/>
      <c r="SYS41" s="161" t="s">
        <v>199</v>
      </c>
      <c r="SYT41" s="147"/>
      <c r="SYU41" s="148"/>
      <c r="SYV41" s="149"/>
      <c r="SZA41" s="161" t="s">
        <v>199</v>
      </c>
      <c r="SZB41" s="147"/>
      <c r="SZC41" s="148"/>
      <c r="SZD41" s="149"/>
      <c r="SZI41" s="161" t="s">
        <v>199</v>
      </c>
      <c r="SZJ41" s="147"/>
      <c r="SZK41" s="148"/>
      <c r="SZL41" s="149"/>
      <c r="SZQ41" s="161" t="s">
        <v>199</v>
      </c>
      <c r="SZR41" s="147"/>
      <c r="SZS41" s="148"/>
      <c r="SZT41" s="149"/>
      <c r="SZY41" s="161" t="s">
        <v>199</v>
      </c>
      <c r="SZZ41" s="147"/>
      <c r="TAA41" s="148"/>
      <c r="TAB41" s="149"/>
      <c r="TAG41" s="161" t="s">
        <v>199</v>
      </c>
      <c r="TAH41" s="147"/>
      <c r="TAI41" s="148"/>
      <c r="TAJ41" s="149"/>
      <c r="TAO41" s="161" t="s">
        <v>199</v>
      </c>
      <c r="TAP41" s="147"/>
      <c r="TAQ41" s="148"/>
      <c r="TAR41" s="149"/>
      <c r="TAW41" s="161" t="s">
        <v>199</v>
      </c>
      <c r="TAX41" s="147"/>
      <c r="TAY41" s="148"/>
      <c r="TAZ41" s="149"/>
      <c r="TBE41" s="161" t="s">
        <v>199</v>
      </c>
      <c r="TBF41" s="147"/>
      <c r="TBG41" s="148"/>
      <c r="TBH41" s="149"/>
      <c r="TBM41" s="161" t="s">
        <v>199</v>
      </c>
      <c r="TBN41" s="147"/>
      <c r="TBO41" s="148"/>
      <c r="TBP41" s="149"/>
      <c r="TBU41" s="161" t="s">
        <v>199</v>
      </c>
      <c r="TBV41" s="147"/>
      <c r="TBW41" s="148"/>
      <c r="TBX41" s="149"/>
      <c r="TCC41" s="161" t="s">
        <v>199</v>
      </c>
      <c r="TCD41" s="147"/>
      <c r="TCE41" s="148"/>
      <c r="TCF41" s="149"/>
      <c r="TCK41" s="161" t="s">
        <v>199</v>
      </c>
      <c r="TCL41" s="147"/>
      <c r="TCM41" s="148"/>
      <c r="TCN41" s="149"/>
      <c r="TCS41" s="161" t="s">
        <v>199</v>
      </c>
      <c r="TCT41" s="147"/>
      <c r="TCU41" s="148"/>
      <c r="TCV41" s="149"/>
      <c r="TDA41" s="161" t="s">
        <v>199</v>
      </c>
      <c r="TDB41" s="147"/>
      <c r="TDC41" s="148"/>
      <c r="TDD41" s="149"/>
      <c r="TDI41" s="161" t="s">
        <v>199</v>
      </c>
      <c r="TDJ41" s="147"/>
      <c r="TDK41" s="148"/>
      <c r="TDL41" s="149"/>
      <c r="TDQ41" s="161" t="s">
        <v>199</v>
      </c>
      <c r="TDR41" s="147"/>
      <c r="TDS41" s="148"/>
      <c r="TDT41" s="149"/>
      <c r="TDY41" s="161" t="s">
        <v>199</v>
      </c>
      <c r="TDZ41" s="147"/>
      <c r="TEA41" s="148"/>
      <c r="TEB41" s="149"/>
      <c r="TEG41" s="161" t="s">
        <v>199</v>
      </c>
      <c r="TEH41" s="147"/>
      <c r="TEI41" s="148"/>
      <c r="TEJ41" s="149"/>
      <c r="TEO41" s="161" t="s">
        <v>199</v>
      </c>
      <c r="TEP41" s="147"/>
      <c r="TEQ41" s="148"/>
      <c r="TER41" s="149"/>
      <c r="TEW41" s="161" t="s">
        <v>199</v>
      </c>
      <c r="TEX41" s="147"/>
      <c r="TEY41" s="148"/>
      <c r="TEZ41" s="149"/>
      <c r="TFE41" s="161" t="s">
        <v>199</v>
      </c>
      <c r="TFF41" s="147"/>
      <c r="TFG41" s="148"/>
      <c r="TFH41" s="149"/>
      <c r="TFM41" s="161" t="s">
        <v>199</v>
      </c>
      <c r="TFN41" s="147"/>
      <c r="TFO41" s="148"/>
      <c r="TFP41" s="149"/>
      <c r="TFU41" s="161" t="s">
        <v>199</v>
      </c>
      <c r="TFV41" s="147"/>
      <c r="TFW41" s="148"/>
      <c r="TFX41" s="149"/>
      <c r="TGC41" s="161" t="s">
        <v>199</v>
      </c>
      <c r="TGD41" s="147"/>
      <c r="TGE41" s="148"/>
      <c r="TGF41" s="149"/>
      <c r="TGK41" s="161" t="s">
        <v>199</v>
      </c>
      <c r="TGL41" s="147"/>
      <c r="TGM41" s="148"/>
      <c r="TGN41" s="149"/>
      <c r="TGS41" s="161" t="s">
        <v>199</v>
      </c>
      <c r="TGT41" s="147"/>
      <c r="TGU41" s="148"/>
      <c r="TGV41" s="149"/>
      <c r="THA41" s="161" t="s">
        <v>199</v>
      </c>
      <c r="THB41" s="147"/>
      <c r="THC41" s="148"/>
      <c r="THD41" s="149"/>
      <c r="THI41" s="161" t="s">
        <v>199</v>
      </c>
      <c r="THJ41" s="147"/>
      <c r="THK41" s="148"/>
      <c r="THL41" s="149"/>
      <c r="THQ41" s="161" t="s">
        <v>199</v>
      </c>
      <c r="THR41" s="147"/>
      <c r="THS41" s="148"/>
      <c r="THT41" s="149"/>
      <c r="THY41" s="161" t="s">
        <v>199</v>
      </c>
      <c r="THZ41" s="147"/>
      <c r="TIA41" s="148"/>
      <c r="TIB41" s="149"/>
      <c r="TIG41" s="161" t="s">
        <v>199</v>
      </c>
      <c r="TIH41" s="147"/>
      <c r="TII41" s="148"/>
      <c r="TIJ41" s="149"/>
      <c r="TIO41" s="161" t="s">
        <v>199</v>
      </c>
      <c r="TIP41" s="147"/>
      <c r="TIQ41" s="148"/>
      <c r="TIR41" s="149"/>
      <c r="TIW41" s="161" t="s">
        <v>199</v>
      </c>
      <c r="TIX41" s="147"/>
      <c r="TIY41" s="148"/>
      <c r="TIZ41" s="149"/>
      <c r="TJE41" s="161" t="s">
        <v>199</v>
      </c>
      <c r="TJF41" s="147"/>
      <c r="TJG41" s="148"/>
      <c r="TJH41" s="149"/>
      <c r="TJM41" s="161" t="s">
        <v>199</v>
      </c>
      <c r="TJN41" s="147"/>
      <c r="TJO41" s="148"/>
      <c r="TJP41" s="149"/>
      <c r="TJU41" s="161" t="s">
        <v>199</v>
      </c>
      <c r="TJV41" s="147"/>
      <c r="TJW41" s="148"/>
      <c r="TJX41" s="149"/>
      <c r="TKC41" s="161" t="s">
        <v>199</v>
      </c>
      <c r="TKD41" s="147"/>
      <c r="TKE41" s="148"/>
      <c r="TKF41" s="149"/>
      <c r="TKK41" s="161" t="s">
        <v>199</v>
      </c>
      <c r="TKL41" s="147"/>
      <c r="TKM41" s="148"/>
      <c r="TKN41" s="149"/>
      <c r="TKS41" s="161" t="s">
        <v>199</v>
      </c>
      <c r="TKT41" s="147"/>
      <c r="TKU41" s="148"/>
      <c r="TKV41" s="149"/>
      <c r="TLA41" s="161" t="s">
        <v>199</v>
      </c>
      <c r="TLB41" s="147"/>
      <c r="TLC41" s="148"/>
      <c r="TLD41" s="149"/>
      <c r="TLI41" s="161" t="s">
        <v>199</v>
      </c>
      <c r="TLJ41" s="147"/>
      <c r="TLK41" s="148"/>
      <c r="TLL41" s="149"/>
      <c r="TLQ41" s="161" t="s">
        <v>199</v>
      </c>
      <c r="TLR41" s="147"/>
      <c r="TLS41" s="148"/>
      <c r="TLT41" s="149"/>
      <c r="TLY41" s="161" t="s">
        <v>199</v>
      </c>
      <c r="TLZ41" s="147"/>
      <c r="TMA41" s="148"/>
      <c r="TMB41" s="149"/>
      <c r="TMG41" s="161" t="s">
        <v>199</v>
      </c>
      <c r="TMH41" s="147"/>
      <c r="TMI41" s="148"/>
      <c r="TMJ41" s="149"/>
      <c r="TMO41" s="161" t="s">
        <v>199</v>
      </c>
      <c r="TMP41" s="147"/>
      <c r="TMQ41" s="148"/>
      <c r="TMR41" s="149"/>
      <c r="TMW41" s="161" t="s">
        <v>199</v>
      </c>
      <c r="TMX41" s="147"/>
      <c r="TMY41" s="148"/>
      <c r="TMZ41" s="149"/>
      <c r="TNE41" s="161" t="s">
        <v>199</v>
      </c>
      <c r="TNF41" s="147"/>
      <c r="TNG41" s="148"/>
      <c r="TNH41" s="149"/>
      <c r="TNM41" s="161" t="s">
        <v>199</v>
      </c>
      <c r="TNN41" s="147"/>
      <c r="TNO41" s="148"/>
      <c r="TNP41" s="149"/>
      <c r="TNU41" s="161" t="s">
        <v>199</v>
      </c>
      <c r="TNV41" s="147"/>
      <c r="TNW41" s="148"/>
      <c r="TNX41" s="149"/>
      <c r="TOC41" s="161" t="s">
        <v>199</v>
      </c>
      <c r="TOD41" s="147"/>
      <c r="TOE41" s="148"/>
      <c r="TOF41" s="149"/>
      <c r="TOK41" s="161" t="s">
        <v>199</v>
      </c>
      <c r="TOL41" s="147"/>
      <c r="TOM41" s="148"/>
      <c r="TON41" s="149"/>
      <c r="TOS41" s="161" t="s">
        <v>199</v>
      </c>
      <c r="TOT41" s="147"/>
      <c r="TOU41" s="148"/>
      <c r="TOV41" s="149"/>
      <c r="TPA41" s="161" t="s">
        <v>199</v>
      </c>
      <c r="TPB41" s="147"/>
      <c r="TPC41" s="148"/>
      <c r="TPD41" s="149"/>
      <c r="TPI41" s="161" t="s">
        <v>199</v>
      </c>
      <c r="TPJ41" s="147"/>
      <c r="TPK41" s="148"/>
      <c r="TPL41" s="149"/>
      <c r="TPQ41" s="161" t="s">
        <v>199</v>
      </c>
      <c r="TPR41" s="147"/>
      <c r="TPS41" s="148"/>
      <c r="TPT41" s="149"/>
      <c r="TPY41" s="161" t="s">
        <v>199</v>
      </c>
      <c r="TPZ41" s="147"/>
      <c r="TQA41" s="148"/>
      <c r="TQB41" s="149"/>
      <c r="TQG41" s="161" t="s">
        <v>199</v>
      </c>
      <c r="TQH41" s="147"/>
      <c r="TQI41" s="148"/>
      <c r="TQJ41" s="149"/>
      <c r="TQO41" s="161" t="s">
        <v>199</v>
      </c>
      <c r="TQP41" s="147"/>
      <c r="TQQ41" s="148"/>
      <c r="TQR41" s="149"/>
      <c r="TQW41" s="161" t="s">
        <v>199</v>
      </c>
      <c r="TQX41" s="147"/>
      <c r="TQY41" s="148"/>
      <c r="TQZ41" s="149"/>
      <c r="TRE41" s="161" t="s">
        <v>199</v>
      </c>
      <c r="TRF41" s="147"/>
      <c r="TRG41" s="148"/>
      <c r="TRH41" s="149"/>
      <c r="TRM41" s="161" t="s">
        <v>199</v>
      </c>
      <c r="TRN41" s="147"/>
      <c r="TRO41" s="148"/>
      <c r="TRP41" s="149"/>
      <c r="TRU41" s="161" t="s">
        <v>199</v>
      </c>
      <c r="TRV41" s="147"/>
      <c r="TRW41" s="148"/>
      <c r="TRX41" s="149"/>
      <c r="TSC41" s="161" t="s">
        <v>199</v>
      </c>
      <c r="TSD41" s="147"/>
      <c r="TSE41" s="148"/>
      <c r="TSF41" s="149"/>
      <c r="TSK41" s="161" t="s">
        <v>199</v>
      </c>
      <c r="TSL41" s="147"/>
      <c r="TSM41" s="148"/>
      <c r="TSN41" s="149"/>
      <c r="TSS41" s="161" t="s">
        <v>199</v>
      </c>
      <c r="TST41" s="147"/>
      <c r="TSU41" s="148"/>
      <c r="TSV41" s="149"/>
      <c r="TTA41" s="161" t="s">
        <v>199</v>
      </c>
      <c r="TTB41" s="147"/>
      <c r="TTC41" s="148"/>
      <c r="TTD41" s="149"/>
      <c r="TTI41" s="161" t="s">
        <v>199</v>
      </c>
      <c r="TTJ41" s="147"/>
      <c r="TTK41" s="148"/>
      <c r="TTL41" s="149"/>
      <c r="TTQ41" s="161" t="s">
        <v>199</v>
      </c>
      <c r="TTR41" s="147"/>
      <c r="TTS41" s="148"/>
      <c r="TTT41" s="149"/>
      <c r="TTY41" s="161" t="s">
        <v>199</v>
      </c>
      <c r="TTZ41" s="147"/>
      <c r="TUA41" s="148"/>
      <c r="TUB41" s="149"/>
      <c r="TUG41" s="161" t="s">
        <v>199</v>
      </c>
      <c r="TUH41" s="147"/>
      <c r="TUI41" s="148"/>
      <c r="TUJ41" s="149"/>
      <c r="TUO41" s="161" t="s">
        <v>199</v>
      </c>
      <c r="TUP41" s="147"/>
      <c r="TUQ41" s="148"/>
      <c r="TUR41" s="149"/>
      <c r="TUW41" s="161" t="s">
        <v>199</v>
      </c>
      <c r="TUX41" s="147"/>
      <c r="TUY41" s="148"/>
      <c r="TUZ41" s="149"/>
      <c r="TVE41" s="161" t="s">
        <v>199</v>
      </c>
      <c r="TVF41" s="147"/>
      <c r="TVG41" s="148"/>
      <c r="TVH41" s="149"/>
      <c r="TVM41" s="161" t="s">
        <v>199</v>
      </c>
      <c r="TVN41" s="147"/>
      <c r="TVO41" s="148"/>
      <c r="TVP41" s="149"/>
      <c r="TVU41" s="161" t="s">
        <v>199</v>
      </c>
      <c r="TVV41" s="147"/>
      <c r="TVW41" s="148"/>
      <c r="TVX41" s="149"/>
      <c r="TWC41" s="161" t="s">
        <v>199</v>
      </c>
      <c r="TWD41" s="147"/>
      <c r="TWE41" s="148"/>
      <c r="TWF41" s="149"/>
      <c r="TWK41" s="161" t="s">
        <v>199</v>
      </c>
      <c r="TWL41" s="147"/>
      <c r="TWM41" s="148"/>
      <c r="TWN41" s="149"/>
      <c r="TWS41" s="161" t="s">
        <v>199</v>
      </c>
      <c r="TWT41" s="147"/>
      <c r="TWU41" s="148"/>
      <c r="TWV41" s="149"/>
      <c r="TXA41" s="161" t="s">
        <v>199</v>
      </c>
      <c r="TXB41" s="147"/>
      <c r="TXC41" s="148"/>
      <c r="TXD41" s="149"/>
      <c r="TXI41" s="161" t="s">
        <v>199</v>
      </c>
      <c r="TXJ41" s="147"/>
      <c r="TXK41" s="148"/>
      <c r="TXL41" s="149"/>
      <c r="TXQ41" s="161" t="s">
        <v>199</v>
      </c>
      <c r="TXR41" s="147"/>
      <c r="TXS41" s="148"/>
      <c r="TXT41" s="149"/>
      <c r="TXY41" s="161" t="s">
        <v>199</v>
      </c>
      <c r="TXZ41" s="147"/>
      <c r="TYA41" s="148"/>
      <c r="TYB41" s="149"/>
      <c r="TYG41" s="161" t="s">
        <v>199</v>
      </c>
      <c r="TYH41" s="147"/>
      <c r="TYI41" s="148"/>
      <c r="TYJ41" s="149"/>
      <c r="TYO41" s="161" t="s">
        <v>199</v>
      </c>
      <c r="TYP41" s="147"/>
      <c r="TYQ41" s="148"/>
      <c r="TYR41" s="149"/>
      <c r="TYW41" s="161" t="s">
        <v>199</v>
      </c>
      <c r="TYX41" s="147"/>
      <c r="TYY41" s="148"/>
      <c r="TYZ41" s="149"/>
      <c r="TZE41" s="161" t="s">
        <v>199</v>
      </c>
      <c r="TZF41" s="147"/>
      <c r="TZG41" s="148"/>
      <c r="TZH41" s="149"/>
      <c r="TZM41" s="161" t="s">
        <v>199</v>
      </c>
      <c r="TZN41" s="147"/>
      <c r="TZO41" s="148"/>
      <c r="TZP41" s="149"/>
      <c r="TZU41" s="161" t="s">
        <v>199</v>
      </c>
      <c r="TZV41" s="147"/>
      <c r="TZW41" s="148"/>
      <c r="TZX41" s="149"/>
      <c r="UAC41" s="161" t="s">
        <v>199</v>
      </c>
      <c r="UAD41" s="147"/>
      <c r="UAE41" s="148"/>
      <c r="UAF41" s="149"/>
      <c r="UAK41" s="161" t="s">
        <v>199</v>
      </c>
      <c r="UAL41" s="147"/>
      <c r="UAM41" s="148"/>
      <c r="UAN41" s="149"/>
      <c r="UAS41" s="161" t="s">
        <v>199</v>
      </c>
      <c r="UAT41" s="147"/>
      <c r="UAU41" s="148"/>
      <c r="UAV41" s="149"/>
      <c r="UBA41" s="161" t="s">
        <v>199</v>
      </c>
      <c r="UBB41" s="147"/>
      <c r="UBC41" s="148"/>
      <c r="UBD41" s="149"/>
      <c r="UBI41" s="161" t="s">
        <v>199</v>
      </c>
      <c r="UBJ41" s="147"/>
      <c r="UBK41" s="148"/>
      <c r="UBL41" s="149"/>
      <c r="UBQ41" s="161" t="s">
        <v>199</v>
      </c>
      <c r="UBR41" s="147"/>
      <c r="UBS41" s="148"/>
      <c r="UBT41" s="149"/>
      <c r="UBY41" s="161" t="s">
        <v>199</v>
      </c>
      <c r="UBZ41" s="147"/>
      <c r="UCA41" s="148"/>
      <c r="UCB41" s="149"/>
      <c r="UCG41" s="161" t="s">
        <v>199</v>
      </c>
      <c r="UCH41" s="147"/>
      <c r="UCI41" s="148"/>
      <c r="UCJ41" s="149"/>
      <c r="UCO41" s="161" t="s">
        <v>199</v>
      </c>
      <c r="UCP41" s="147"/>
      <c r="UCQ41" s="148"/>
      <c r="UCR41" s="149"/>
      <c r="UCW41" s="161" t="s">
        <v>199</v>
      </c>
      <c r="UCX41" s="147"/>
      <c r="UCY41" s="148"/>
      <c r="UCZ41" s="149"/>
      <c r="UDE41" s="161" t="s">
        <v>199</v>
      </c>
      <c r="UDF41" s="147"/>
      <c r="UDG41" s="148"/>
      <c r="UDH41" s="149"/>
      <c r="UDM41" s="161" t="s">
        <v>199</v>
      </c>
      <c r="UDN41" s="147"/>
      <c r="UDO41" s="148"/>
      <c r="UDP41" s="149"/>
      <c r="UDU41" s="161" t="s">
        <v>199</v>
      </c>
      <c r="UDV41" s="147"/>
      <c r="UDW41" s="148"/>
      <c r="UDX41" s="149"/>
      <c r="UEC41" s="161" t="s">
        <v>199</v>
      </c>
      <c r="UED41" s="147"/>
      <c r="UEE41" s="148"/>
      <c r="UEF41" s="149"/>
      <c r="UEK41" s="161" t="s">
        <v>199</v>
      </c>
      <c r="UEL41" s="147"/>
      <c r="UEM41" s="148"/>
      <c r="UEN41" s="149"/>
      <c r="UES41" s="161" t="s">
        <v>199</v>
      </c>
      <c r="UET41" s="147"/>
      <c r="UEU41" s="148"/>
      <c r="UEV41" s="149"/>
      <c r="UFA41" s="161" t="s">
        <v>199</v>
      </c>
      <c r="UFB41" s="147"/>
      <c r="UFC41" s="148"/>
      <c r="UFD41" s="149"/>
      <c r="UFI41" s="161" t="s">
        <v>199</v>
      </c>
      <c r="UFJ41" s="147"/>
      <c r="UFK41" s="148"/>
      <c r="UFL41" s="149"/>
      <c r="UFQ41" s="161" t="s">
        <v>199</v>
      </c>
      <c r="UFR41" s="147"/>
      <c r="UFS41" s="148"/>
      <c r="UFT41" s="149"/>
      <c r="UFY41" s="161" t="s">
        <v>199</v>
      </c>
      <c r="UFZ41" s="147"/>
      <c r="UGA41" s="148"/>
      <c r="UGB41" s="149"/>
      <c r="UGG41" s="161" t="s">
        <v>199</v>
      </c>
      <c r="UGH41" s="147"/>
      <c r="UGI41" s="148"/>
      <c r="UGJ41" s="149"/>
      <c r="UGO41" s="161" t="s">
        <v>199</v>
      </c>
      <c r="UGP41" s="147"/>
      <c r="UGQ41" s="148"/>
      <c r="UGR41" s="149"/>
      <c r="UGW41" s="161" t="s">
        <v>199</v>
      </c>
      <c r="UGX41" s="147"/>
      <c r="UGY41" s="148"/>
      <c r="UGZ41" s="149"/>
      <c r="UHE41" s="161" t="s">
        <v>199</v>
      </c>
      <c r="UHF41" s="147"/>
      <c r="UHG41" s="148"/>
      <c r="UHH41" s="149"/>
      <c r="UHM41" s="161" t="s">
        <v>199</v>
      </c>
      <c r="UHN41" s="147"/>
      <c r="UHO41" s="148"/>
      <c r="UHP41" s="149"/>
      <c r="UHU41" s="161" t="s">
        <v>199</v>
      </c>
      <c r="UHV41" s="147"/>
      <c r="UHW41" s="148"/>
      <c r="UHX41" s="149"/>
      <c r="UIC41" s="161" t="s">
        <v>199</v>
      </c>
      <c r="UID41" s="147"/>
      <c r="UIE41" s="148"/>
      <c r="UIF41" s="149"/>
      <c r="UIK41" s="161" t="s">
        <v>199</v>
      </c>
      <c r="UIL41" s="147"/>
      <c r="UIM41" s="148"/>
      <c r="UIN41" s="149"/>
      <c r="UIS41" s="161" t="s">
        <v>199</v>
      </c>
      <c r="UIT41" s="147"/>
      <c r="UIU41" s="148"/>
      <c r="UIV41" s="149"/>
      <c r="UJA41" s="161" t="s">
        <v>199</v>
      </c>
      <c r="UJB41" s="147"/>
      <c r="UJC41" s="148"/>
      <c r="UJD41" s="149"/>
      <c r="UJI41" s="161" t="s">
        <v>199</v>
      </c>
      <c r="UJJ41" s="147"/>
      <c r="UJK41" s="148"/>
      <c r="UJL41" s="149"/>
      <c r="UJQ41" s="161" t="s">
        <v>199</v>
      </c>
      <c r="UJR41" s="147"/>
      <c r="UJS41" s="148"/>
      <c r="UJT41" s="149"/>
      <c r="UJY41" s="161" t="s">
        <v>199</v>
      </c>
      <c r="UJZ41" s="147"/>
      <c r="UKA41" s="148"/>
      <c r="UKB41" s="149"/>
      <c r="UKG41" s="161" t="s">
        <v>199</v>
      </c>
      <c r="UKH41" s="147"/>
      <c r="UKI41" s="148"/>
      <c r="UKJ41" s="149"/>
      <c r="UKO41" s="161" t="s">
        <v>199</v>
      </c>
      <c r="UKP41" s="147"/>
      <c r="UKQ41" s="148"/>
      <c r="UKR41" s="149"/>
      <c r="UKW41" s="161" t="s">
        <v>199</v>
      </c>
      <c r="UKX41" s="147"/>
      <c r="UKY41" s="148"/>
      <c r="UKZ41" s="149"/>
      <c r="ULE41" s="161" t="s">
        <v>199</v>
      </c>
      <c r="ULF41" s="147"/>
      <c r="ULG41" s="148"/>
      <c r="ULH41" s="149"/>
      <c r="ULM41" s="161" t="s">
        <v>199</v>
      </c>
      <c r="ULN41" s="147"/>
      <c r="ULO41" s="148"/>
      <c r="ULP41" s="149"/>
      <c r="ULU41" s="161" t="s">
        <v>199</v>
      </c>
      <c r="ULV41" s="147"/>
      <c r="ULW41" s="148"/>
      <c r="ULX41" s="149"/>
      <c r="UMC41" s="161" t="s">
        <v>199</v>
      </c>
      <c r="UMD41" s="147"/>
      <c r="UME41" s="148"/>
      <c r="UMF41" s="149"/>
      <c r="UMK41" s="161" t="s">
        <v>199</v>
      </c>
      <c r="UML41" s="147"/>
      <c r="UMM41" s="148"/>
      <c r="UMN41" s="149"/>
      <c r="UMS41" s="161" t="s">
        <v>199</v>
      </c>
      <c r="UMT41" s="147"/>
      <c r="UMU41" s="148"/>
      <c r="UMV41" s="149"/>
      <c r="UNA41" s="161" t="s">
        <v>199</v>
      </c>
      <c r="UNB41" s="147"/>
      <c r="UNC41" s="148"/>
      <c r="UND41" s="149"/>
      <c r="UNI41" s="161" t="s">
        <v>199</v>
      </c>
      <c r="UNJ41" s="147"/>
      <c r="UNK41" s="148"/>
      <c r="UNL41" s="149"/>
      <c r="UNQ41" s="161" t="s">
        <v>199</v>
      </c>
      <c r="UNR41" s="147"/>
      <c r="UNS41" s="148"/>
      <c r="UNT41" s="149"/>
      <c r="UNY41" s="161" t="s">
        <v>199</v>
      </c>
      <c r="UNZ41" s="147"/>
      <c r="UOA41" s="148"/>
      <c r="UOB41" s="149"/>
      <c r="UOG41" s="161" t="s">
        <v>199</v>
      </c>
      <c r="UOH41" s="147"/>
      <c r="UOI41" s="148"/>
      <c r="UOJ41" s="149"/>
      <c r="UOO41" s="161" t="s">
        <v>199</v>
      </c>
      <c r="UOP41" s="147"/>
      <c r="UOQ41" s="148"/>
      <c r="UOR41" s="149"/>
      <c r="UOW41" s="161" t="s">
        <v>199</v>
      </c>
      <c r="UOX41" s="147"/>
      <c r="UOY41" s="148"/>
      <c r="UOZ41" s="149"/>
      <c r="UPE41" s="161" t="s">
        <v>199</v>
      </c>
      <c r="UPF41" s="147"/>
      <c r="UPG41" s="148"/>
      <c r="UPH41" s="149"/>
      <c r="UPM41" s="161" t="s">
        <v>199</v>
      </c>
      <c r="UPN41" s="147"/>
      <c r="UPO41" s="148"/>
      <c r="UPP41" s="149"/>
      <c r="UPU41" s="161" t="s">
        <v>199</v>
      </c>
      <c r="UPV41" s="147"/>
      <c r="UPW41" s="148"/>
      <c r="UPX41" s="149"/>
      <c r="UQC41" s="161" t="s">
        <v>199</v>
      </c>
      <c r="UQD41" s="147"/>
      <c r="UQE41" s="148"/>
      <c r="UQF41" s="149"/>
      <c r="UQK41" s="161" t="s">
        <v>199</v>
      </c>
      <c r="UQL41" s="147"/>
      <c r="UQM41" s="148"/>
      <c r="UQN41" s="149"/>
      <c r="UQS41" s="161" t="s">
        <v>199</v>
      </c>
      <c r="UQT41" s="147"/>
      <c r="UQU41" s="148"/>
      <c r="UQV41" s="149"/>
      <c r="URA41" s="161" t="s">
        <v>199</v>
      </c>
      <c r="URB41" s="147"/>
      <c r="URC41" s="148"/>
      <c r="URD41" s="149"/>
      <c r="URI41" s="161" t="s">
        <v>199</v>
      </c>
      <c r="URJ41" s="147"/>
      <c r="URK41" s="148"/>
      <c r="URL41" s="149"/>
      <c r="URQ41" s="161" t="s">
        <v>199</v>
      </c>
      <c r="URR41" s="147"/>
      <c r="URS41" s="148"/>
      <c r="URT41" s="149"/>
      <c r="URY41" s="161" t="s">
        <v>199</v>
      </c>
      <c r="URZ41" s="147"/>
      <c r="USA41" s="148"/>
      <c r="USB41" s="149"/>
      <c r="USG41" s="161" t="s">
        <v>199</v>
      </c>
      <c r="USH41" s="147"/>
      <c r="USI41" s="148"/>
      <c r="USJ41" s="149"/>
      <c r="USO41" s="161" t="s">
        <v>199</v>
      </c>
      <c r="USP41" s="147"/>
      <c r="USQ41" s="148"/>
      <c r="USR41" s="149"/>
      <c r="USW41" s="161" t="s">
        <v>199</v>
      </c>
      <c r="USX41" s="147"/>
      <c r="USY41" s="148"/>
      <c r="USZ41" s="149"/>
      <c r="UTE41" s="161" t="s">
        <v>199</v>
      </c>
      <c r="UTF41" s="147"/>
      <c r="UTG41" s="148"/>
      <c r="UTH41" s="149"/>
      <c r="UTM41" s="161" t="s">
        <v>199</v>
      </c>
      <c r="UTN41" s="147"/>
      <c r="UTO41" s="148"/>
      <c r="UTP41" s="149"/>
      <c r="UTU41" s="161" t="s">
        <v>199</v>
      </c>
      <c r="UTV41" s="147"/>
      <c r="UTW41" s="148"/>
      <c r="UTX41" s="149"/>
      <c r="UUC41" s="161" t="s">
        <v>199</v>
      </c>
      <c r="UUD41" s="147"/>
      <c r="UUE41" s="148"/>
      <c r="UUF41" s="149"/>
      <c r="UUK41" s="161" t="s">
        <v>199</v>
      </c>
      <c r="UUL41" s="147"/>
      <c r="UUM41" s="148"/>
      <c r="UUN41" s="149"/>
      <c r="UUS41" s="161" t="s">
        <v>199</v>
      </c>
      <c r="UUT41" s="147"/>
      <c r="UUU41" s="148"/>
      <c r="UUV41" s="149"/>
      <c r="UVA41" s="161" t="s">
        <v>199</v>
      </c>
      <c r="UVB41" s="147"/>
      <c r="UVC41" s="148"/>
      <c r="UVD41" s="149"/>
      <c r="UVI41" s="161" t="s">
        <v>199</v>
      </c>
      <c r="UVJ41" s="147"/>
      <c r="UVK41" s="148"/>
      <c r="UVL41" s="149"/>
      <c r="UVQ41" s="161" t="s">
        <v>199</v>
      </c>
      <c r="UVR41" s="147"/>
      <c r="UVS41" s="148"/>
      <c r="UVT41" s="149"/>
      <c r="UVY41" s="161" t="s">
        <v>199</v>
      </c>
      <c r="UVZ41" s="147"/>
      <c r="UWA41" s="148"/>
      <c r="UWB41" s="149"/>
      <c r="UWG41" s="161" t="s">
        <v>199</v>
      </c>
      <c r="UWH41" s="147"/>
      <c r="UWI41" s="148"/>
      <c r="UWJ41" s="149"/>
      <c r="UWO41" s="161" t="s">
        <v>199</v>
      </c>
      <c r="UWP41" s="147"/>
      <c r="UWQ41" s="148"/>
      <c r="UWR41" s="149"/>
      <c r="UWW41" s="161" t="s">
        <v>199</v>
      </c>
      <c r="UWX41" s="147"/>
      <c r="UWY41" s="148"/>
      <c r="UWZ41" s="149"/>
      <c r="UXE41" s="161" t="s">
        <v>199</v>
      </c>
      <c r="UXF41" s="147"/>
      <c r="UXG41" s="148"/>
      <c r="UXH41" s="149"/>
      <c r="UXM41" s="161" t="s">
        <v>199</v>
      </c>
      <c r="UXN41" s="147"/>
      <c r="UXO41" s="148"/>
      <c r="UXP41" s="149"/>
      <c r="UXU41" s="161" t="s">
        <v>199</v>
      </c>
      <c r="UXV41" s="147"/>
      <c r="UXW41" s="148"/>
      <c r="UXX41" s="149"/>
      <c r="UYC41" s="161" t="s">
        <v>199</v>
      </c>
      <c r="UYD41" s="147"/>
      <c r="UYE41" s="148"/>
      <c r="UYF41" s="149"/>
      <c r="UYK41" s="161" t="s">
        <v>199</v>
      </c>
      <c r="UYL41" s="147"/>
      <c r="UYM41" s="148"/>
      <c r="UYN41" s="149"/>
      <c r="UYS41" s="161" t="s">
        <v>199</v>
      </c>
      <c r="UYT41" s="147"/>
      <c r="UYU41" s="148"/>
      <c r="UYV41" s="149"/>
      <c r="UZA41" s="161" t="s">
        <v>199</v>
      </c>
      <c r="UZB41" s="147"/>
      <c r="UZC41" s="148"/>
      <c r="UZD41" s="149"/>
      <c r="UZI41" s="161" t="s">
        <v>199</v>
      </c>
      <c r="UZJ41" s="147"/>
      <c r="UZK41" s="148"/>
      <c r="UZL41" s="149"/>
      <c r="UZQ41" s="161" t="s">
        <v>199</v>
      </c>
      <c r="UZR41" s="147"/>
      <c r="UZS41" s="148"/>
      <c r="UZT41" s="149"/>
      <c r="UZY41" s="161" t="s">
        <v>199</v>
      </c>
      <c r="UZZ41" s="147"/>
      <c r="VAA41" s="148"/>
      <c r="VAB41" s="149"/>
      <c r="VAG41" s="161" t="s">
        <v>199</v>
      </c>
      <c r="VAH41" s="147"/>
      <c r="VAI41" s="148"/>
      <c r="VAJ41" s="149"/>
      <c r="VAO41" s="161" t="s">
        <v>199</v>
      </c>
      <c r="VAP41" s="147"/>
      <c r="VAQ41" s="148"/>
      <c r="VAR41" s="149"/>
      <c r="VAW41" s="161" t="s">
        <v>199</v>
      </c>
      <c r="VAX41" s="147"/>
      <c r="VAY41" s="148"/>
      <c r="VAZ41" s="149"/>
      <c r="VBE41" s="161" t="s">
        <v>199</v>
      </c>
      <c r="VBF41" s="147"/>
      <c r="VBG41" s="148"/>
      <c r="VBH41" s="149"/>
      <c r="VBM41" s="161" t="s">
        <v>199</v>
      </c>
      <c r="VBN41" s="147"/>
      <c r="VBO41" s="148"/>
      <c r="VBP41" s="149"/>
      <c r="VBU41" s="161" t="s">
        <v>199</v>
      </c>
      <c r="VBV41" s="147"/>
      <c r="VBW41" s="148"/>
      <c r="VBX41" s="149"/>
      <c r="VCC41" s="161" t="s">
        <v>199</v>
      </c>
      <c r="VCD41" s="147"/>
      <c r="VCE41" s="148"/>
      <c r="VCF41" s="149"/>
      <c r="VCK41" s="161" t="s">
        <v>199</v>
      </c>
      <c r="VCL41" s="147"/>
      <c r="VCM41" s="148"/>
      <c r="VCN41" s="149"/>
      <c r="VCS41" s="161" t="s">
        <v>199</v>
      </c>
      <c r="VCT41" s="147"/>
      <c r="VCU41" s="148"/>
      <c r="VCV41" s="149"/>
      <c r="VDA41" s="161" t="s">
        <v>199</v>
      </c>
      <c r="VDB41" s="147"/>
      <c r="VDC41" s="148"/>
      <c r="VDD41" s="149"/>
      <c r="VDI41" s="161" t="s">
        <v>199</v>
      </c>
      <c r="VDJ41" s="147"/>
      <c r="VDK41" s="148"/>
      <c r="VDL41" s="149"/>
      <c r="VDQ41" s="161" t="s">
        <v>199</v>
      </c>
      <c r="VDR41" s="147"/>
      <c r="VDS41" s="148"/>
      <c r="VDT41" s="149"/>
      <c r="VDY41" s="161" t="s">
        <v>199</v>
      </c>
      <c r="VDZ41" s="147"/>
      <c r="VEA41" s="148"/>
      <c r="VEB41" s="149"/>
      <c r="VEG41" s="161" t="s">
        <v>199</v>
      </c>
      <c r="VEH41" s="147"/>
      <c r="VEI41" s="148"/>
      <c r="VEJ41" s="149"/>
      <c r="VEO41" s="161" t="s">
        <v>199</v>
      </c>
      <c r="VEP41" s="147"/>
      <c r="VEQ41" s="148"/>
      <c r="VER41" s="149"/>
      <c r="VEW41" s="161" t="s">
        <v>199</v>
      </c>
      <c r="VEX41" s="147"/>
      <c r="VEY41" s="148"/>
      <c r="VEZ41" s="149"/>
      <c r="VFE41" s="161" t="s">
        <v>199</v>
      </c>
      <c r="VFF41" s="147"/>
      <c r="VFG41" s="148"/>
      <c r="VFH41" s="149"/>
      <c r="VFM41" s="161" t="s">
        <v>199</v>
      </c>
      <c r="VFN41" s="147"/>
      <c r="VFO41" s="148"/>
      <c r="VFP41" s="149"/>
      <c r="VFU41" s="161" t="s">
        <v>199</v>
      </c>
      <c r="VFV41" s="147"/>
      <c r="VFW41" s="148"/>
      <c r="VFX41" s="149"/>
      <c r="VGC41" s="161" t="s">
        <v>199</v>
      </c>
      <c r="VGD41" s="147"/>
      <c r="VGE41" s="148"/>
      <c r="VGF41" s="149"/>
      <c r="VGK41" s="161" t="s">
        <v>199</v>
      </c>
      <c r="VGL41" s="147"/>
      <c r="VGM41" s="148"/>
      <c r="VGN41" s="149"/>
      <c r="VGS41" s="161" t="s">
        <v>199</v>
      </c>
      <c r="VGT41" s="147"/>
      <c r="VGU41" s="148"/>
      <c r="VGV41" s="149"/>
      <c r="VHA41" s="161" t="s">
        <v>199</v>
      </c>
      <c r="VHB41" s="147"/>
      <c r="VHC41" s="148"/>
      <c r="VHD41" s="149"/>
      <c r="VHI41" s="161" t="s">
        <v>199</v>
      </c>
      <c r="VHJ41" s="147"/>
      <c r="VHK41" s="148"/>
      <c r="VHL41" s="149"/>
      <c r="VHQ41" s="161" t="s">
        <v>199</v>
      </c>
      <c r="VHR41" s="147"/>
      <c r="VHS41" s="148"/>
      <c r="VHT41" s="149"/>
      <c r="VHY41" s="161" t="s">
        <v>199</v>
      </c>
      <c r="VHZ41" s="147"/>
      <c r="VIA41" s="148"/>
      <c r="VIB41" s="149"/>
      <c r="VIG41" s="161" t="s">
        <v>199</v>
      </c>
      <c r="VIH41" s="147"/>
      <c r="VII41" s="148"/>
      <c r="VIJ41" s="149"/>
      <c r="VIO41" s="161" t="s">
        <v>199</v>
      </c>
      <c r="VIP41" s="147"/>
      <c r="VIQ41" s="148"/>
      <c r="VIR41" s="149"/>
      <c r="VIW41" s="161" t="s">
        <v>199</v>
      </c>
      <c r="VIX41" s="147"/>
      <c r="VIY41" s="148"/>
      <c r="VIZ41" s="149"/>
      <c r="VJE41" s="161" t="s">
        <v>199</v>
      </c>
      <c r="VJF41" s="147"/>
      <c r="VJG41" s="148"/>
      <c r="VJH41" s="149"/>
      <c r="VJM41" s="161" t="s">
        <v>199</v>
      </c>
      <c r="VJN41" s="147"/>
      <c r="VJO41" s="148"/>
      <c r="VJP41" s="149"/>
      <c r="VJU41" s="161" t="s">
        <v>199</v>
      </c>
      <c r="VJV41" s="147"/>
      <c r="VJW41" s="148"/>
      <c r="VJX41" s="149"/>
      <c r="VKC41" s="161" t="s">
        <v>199</v>
      </c>
      <c r="VKD41" s="147"/>
      <c r="VKE41" s="148"/>
      <c r="VKF41" s="149"/>
      <c r="VKK41" s="161" t="s">
        <v>199</v>
      </c>
      <c r="VKL41" s="147"/>
      <c r="VKM41" s="148"/>
      <c r="VKN41" s="149"/>
      <c r="VKS41" s="161" t="s">
        <v>199</v>
      </c>
      <c r="VKT41" s="147"/>
      <c r="VKU41" s="148"/>
      <c r="VKV41" s="149"/>
      <c r="VLA41" s="161" t="s">
        <v>199</v>
      </c>
      <c r="VLB41" s="147"/>
      <c r="VLC41" s="148"/>
      <c r="VLD41" s="149"/>
      <c r="VLI41" s="161" t="s">
        <v>199</v>
      </c>
      <c r="VLJ41" s="147"/>
      <c r="VLK41" s="148"/>
      <c r="VLL41" s="149"/>
      <c r="VLQ41" s="161" t="s">
        <v>199</v>
      </c>
      <c r="VLR41" s="147"/>
      <c r="VLS41" s="148"/>
      <c r="VLT41" s="149"/>
      <c r="VLY41" s="161" t="s">
        <v>199</v>
      </c>
      <c r="VLZ41" s="147"/>
      <c r="VMA41" s="148"/>
      <c r="VMB41" s="149"/>
      <c r="VMG41" s="161" t="s">
        <v>199</v>
      </c>
      <c r="VMH41" s="147"/>
      <c r="VMI41" s="148"/>
      <c r="VMJ41" s="149"/>
      <c r="VMO41" s="161" t="s">
        <v>199</v>
      </c>
      <c r="VMP41" s="147"/>
      <c r="VMQ41" s="148"/>
      <c r="VMR41" s="149"/>
      <c r="VMW41" s="161" t="s">
        <v>199</v>
      </c>
      <c r="VMX41" s="147"/>
      <c r="VMY41" s="148"/>
      <c r="VMZ41" s="149"/>
      <c r="VNE41" s="161" t="s">
        <v>199</v>
      </c>
      <c r="VNF41" s="147"/>
      <c r="VNG41" s="148"/>
      <c r="VNH41" s="149"/>
      <c r="VNM41" s="161" t="s">
        <v>199</v>
      </c>
      <c r="VNN41" s="147"/>
      <c r="VNO41" s="148"/>
      <c r="VNP41" s="149"/>
      <c r="VNU41" s="161" t="s">
        <v>199</v>
      </c>
      <c r="VNV41" s="147"/>
      <c r="VNW41" s="148"/>
      <c r="VNX41" s="149"/>
      <c r="VOC41" s="161" t="s">
        <v>199</v>
      </c>
      <c r="VOD41" s="147"/>
      <c r="VOE41" s="148"/>
      <c r="VOF41" s="149"/>
      <c r="VOK41" s="161" t="s">
        <v>199</v>
      </c>
      <c r="VOL41" s="147"/>
      <c r="VOM41" s="148"/>
      <c r="VON41" s="149"/>
      <c r="VOS41" s="161" t="s">
        <v>199</v>
      </c>
      <c r="VOT41" s="147"/>
      <c r="VOU41" s="148"/>
      <c r="VOV41" s="149"/>
      <c r="VPA41" s="161" t="s">
        <v>199</v>
      </c>
      <c r="VPB41" s="147"/>
      <c r="VPC41" s="148"/>
      <c r="VPD41" s="149"/>
      <c r="VPI41" s="161" t="s">
        <v>199</v>
      </c>
      <c r="VPJ41" s="147"/>
      <c r="VPK41" s="148"/>
      <c r="VPL41" s="149"/>
      <c r="VPQ41" s="161" t="s">
        <v>199</v>
      </c>
      <c r="VPR41" s="147"/>
      <c r="VPS41" s="148"/>
      <c r="VPT41" s="149"/>
      <c r="VPY41" s="161" t="s">
        <v>199</v>
      </c>
      <c r="VPZ41" s="147"/>
      <c r="VQA41" s="148"/>
      <c r="VQB41" s="149"/>
      <c r="VQG41" s="161" t="s">
        <v>199</v>
      </c>
      <c r="VQH41" s="147"/>
      <c r="VQI41" s="148"/>
      <c r="VQJ41" s="149"/>
      <c r="VQO41" s="161" t="s">
        <v>199</v>
      </c>
      <c r="VQP41" s="147"/>
      <c r="VQQ41" s="148"/>
      <c r="VQR41" s="149"/>
      <c r="VQW41" s="161" t="s">
        <v>199</v>
      </c>
      <c r="VQX41" s="147"/>
      <c r="VQY41" s="148"/>
      <c r="VQZ41" s="149"/>
      <c r="VRE41" s="161" t="s">
        <v>199</v>
      </c>
      <c r="VRF41" s="147"/>
      <c r="VRG41" s="148"/>
      <c r="VRH41" s="149"/>
      <c r="VRM41" s="161" t="s">
        <v>199</v>
      </c>
      <c r="VRN41" s="147"/>
      <c r="VRO41" s="148"/>
      <c r="VRP41" s="149"/>
      <c r="VRU41" s="161" t="s">
        <v>199</v>
      </c>
      <c r="VRV41" s="147"/>
      <c r="VRW41" s="148"/>
      <c r="VRX41" s="149"/>
      <c r="VSC41" s="161" t="s">
        <v>199</v>
      </c>
      <c r="VSD41" s="147"/>
      <c r="VSE41" s="148"/>
      <c r="VSF41" s="149"/>
      <c r="VSK41" s="161" t="s">
        <v>199</v>
      </c>
      <c r="VSL41" s="147"/>
      <c r="VSM41" s="148"/>
      <c r="VSN41" s="149"/>
      <c r="VSS41" s="161" t="s">
        <v>199</v>
      </c>
      <c r="VST41" s="147"/>
      <c r="VSU41" s="148"/>
      <c r="VSV41" s="149"/>
      <c r="VTA41" s="161" t="s">
        <v>199</v>
      </c>
      <c r="VTB41" s="147"/>
      <c r="VTC41" s="148"/>
      <c r="VTD41" s="149"/>
      <c r="VTI41" s="161" t="s">
        <v>199</v>
      </c>
      <c r="VTJ41" s="147"/>
      <c r="VTK41" s="148"/>
      <c r="VTL41" s="149"/>
      <c r="VTQ41" s="161" t="s">
        <v>199</v>
      </c>
      <c r="VTR41" s="147"/>
      <c r="VTS41" s="148"/>
      <c r="VTT41" s="149"/>
      <c r="VTY41" s="161" t="s">
        <v>199</v>
      </c>
      <c r="VTZ41" s="147"/>
      <c r="VUA41" s="148"/>
      <c r="VUB41" s="149"/>
      <c r="VUG41" s="161" t="s">
        <v>199</v>
      </c>
      <c r="VUH41" s="147"/>
      <c r="VUI41" s="148"/>
      <c r="VUJ41" s="149"/>
      <c r="VUO41" s="161" t="s">
        <v>199</v>
      </c>
      <c r="VUP41" s="147"/>
      <c r="VUQ41" s="148"/>
      <c r="VUR41" s="149"/>
      <c r="VUW41" s="161" t="s">
        <v>199</v>
      </c>
      <c r="VUX41" s="147"/>
      <c r="VUY41" s="148"/>
      <c r="VUZ41" s="149"/>
      <c r="VVE41" s="161" t="s">
        <v>199</v>
      </c>
      <c r="VVF41" s="147"/>
      <c r="VVG41" s="148"/>
      <c r="VVH41" s="149"/>
      <c r="VVM41" s="161" t="s">
        <v>199</v>
      </c>
      <c r="VVN41" s="147"/>
      <c r="VVO41" s="148"/>
      <c r="VVP41" s="149"/>
      <c r="VVU41" s="161" t="s">
        <v>199</v>
      </c>
      <c r="VVV41" s="147"/>
      <c r="VVW41" s="148"/>
      <c r="VVX41" s="149"/>
      <c r="VWC41" s="161" t="s">
        <v>199</v>
      </c>
      <c r="VWD41" s="147"/>
      <c r="VWE41" s="148"/>
      <c r="VWF41" s="149"/>
      <c r="VWK41" s="161" t="s">
        <v>199</v>
      </c>
      <c r="VWL41" s="147"/>
      <c r="VWM41" s="148"/>
      <c r="VWN41" s="149"/>
      <c r="VWS41" s="161" t="s">
        <v>199</v>
      </c>
      <c r="VWT41" s="147"/>
      <c r="VWU41" s="148"/>
      <c r="VWV41" s="149"/>
      <c r="VXA41" s="161" t="s">
        <v>199</v>
      </c>
      <c r="VXB41" s="147"/>
      <c r="VXC41" s="148"/>
      <c r="VXD41" s="149"/>
      <c r="VXI41" s="161" t="s">
        <v>199</v>
      </c>
      <c r="VXJ41" s="147"/>
      <c r="VXK41" s="148"/>
      <c r="VXL41" s="149"/>
      <c r="VXQ41" s="161" t="s">
        <v>199</v>
      </c>
      <c r="VXR41" s="147"/>
      <c r="VXS41" s="148"/>
      <c r="VXT41" s="149"/>
      <c r="VXY41" s="161" t="s">
        <v>199</v>
      </c>
      <c r="VXZ41" s="147"/>
      <c r="VYA41" s="148"/>
      <c r="VYB41" s="149"/>
      <c r="VYG41" s="161" t="s">
        <v>199</v>
      </c>
      <c r="VYH41" s="147"/>
      <c r="VYI41" s="148"/>
      <c r="VYJ41" s="149"/>
      <c r="VYO41" s="161" t="s">
        <v>199</v>
      </c>
      <c r="VYP41" s="147"/>
      <c r="VYQ41" s="148"/>
      <c r="VYR41" s="149"/>
      <c r="VYW41" s="161" t="s">
        <v>199</v>
      </c>
      <c r="VYX41" s="147"/>
      <c r="VYY41" s="148"/>
      <c r="VYZ41" s="149"/>
      <c r="VZE41" s="161" t="s">
        <v>199</v>
      </c>
      <c r="VZF41" s="147"/>
      <c r="VZG41" s="148"/>
      <c r="VZH41" s="149"/>
      <c r="VZM41" s="161" t="s">
        <v>199</v>
      </c>
      <c r="VZN41" s="147"/>
      <c r="VZO41" s="148"/>
      <c r="VZP41" s="149"/>
      <c r="VZU41" s="161" t="s">
        <v>199</v>
      </c>
      <c r="VZV41" s="147"/>
      <c r="VZW41" s="148"/>
      <c r="VZX41" s="149"/>
      <c r="WAC41" s="161" t="s">
        <v>199</v>
      </c>
      <c r="WAD41" s="147"/>
      <c r="WAE41" s="148"/>
      <c r="WAF41" s="149"/>
      <c r="WAK41" s="161" t="s">
        <v>199</v>
      </c>
      <c r="WAL41" s="147"/>
      <c r="WAM41" s="148"/>
      <c r="WAN41" s="149"/>
      <c r="WAS41" s="161" t="s">
        <v>199</v>
      </c>
      <c r="WAT41" s="147"/>
      <c r="WAU41" s="148"/>
      <c r="WAV41" s="149"/>
      <c r="WBA41" s="161" t="s">
        <v>199</v>
      </c>
      <c r="WBB41" s="147"/>
      <c r="WBC41" s="148"/>
      <c r="WBD41" s="149"/>
      <c r="WBI41" s="161" t="s">
        <v>199</v>
      </c>
      <c r="WBJ41" s="147"/>
      <c r="WBK41" s="148"/>
      <c r="WBL41" s="149"/>
      <c r="WBQ41" s="161" t="s">
        <v>199</v>
      </c>
      <c r="WBR41" s="147"/>
      <c r="WBS41" s="148"/>
      <c r="WBT41" s="149"/>
      <c r="WBY41" s="161" t="s">
        <v>199</v>
      </c>
      <c r="WBZ41" s="147"/>
      <c r="WCA41" s="148"/>
      <c r="WCB41" s="149"/>
      <c r="WCG41" s="161" t="s">
        <v>199</v>
      </c>
      <c r="WCH41" s="147"/>
      <c r="WCI41" s="148"/>
      <c r="WCJ41" s="149"/>
      <c r="WCO41" s="161" t="s">
        <v>199</v>
      </c>
      <c r="WCP41" s="147"/>
      <c r="WCQ41" s="148"/>
      <c r="WCR41" s="149"/>
      <c r="WCW41" s="161" t="s">
        <v>199</v>
      </c>
      <c r="WCX41" s="147"/>
      <c r="WCY41" s="148"/>
      <c r="WCZ41" s="149"/>
      <c r="WDE41" s="161" t="s">
        <v>199</v>
      </c>
      <c r="WDF41" s="147"/>
      <c r="WDG41" s="148"/>
      <c r="WDH41" s="149"/>
      <c r="WDM41" s="161" t="s">
        <v>199</v>
      </c>
      <c r="WDN41" s="147"/>
      <c r="WDO41" s="148"/>
      <c r="WDP41" s="149"/>
      <c r="WDU41" s="161" t="s">
        <v>199</v>
      </c>
      <c r="WDV41" s="147"/>
      <c r="WDW41" s="148"/>
      <c r="WDX41" s="149"/>
      <c r="WEC41" s="161" t="s">
        <v>199</v>
      </c>
      <c r="WED41" s="147"/>
      <c r="WEE41" s="148"/>
      <c r="WEF41" s="149"/>
      <c r="WEK41" s="161" t="s">
        <v>199</v>
      </c>
      <c r="WEL41" s="147"/>
      <c r="WEM41" s="148"/>
      <c r="WEN41" s="149"/>
      <c r="WES41" s="161" t="s">
        <v>199</v>
      </c>
      <c r="WET41" s="147"/>
      <c r="WEU41" s="148"/>
      <c r="WEV41" s="149"/>
      <c r="WFA41" s="161" t="s">
        <v>199</v>
      </c>
      <c r="WFB41" s="147"/>
      <c r="WFC41" s="148"/>
      <c r="WFD41" s="149"/>
      <c r="WFI41" s="161" t="s">
        <v>199</v>
      </c>
      <c r="WFJ41" s="147"/>
      <c r="WFK41" s="148"/>
      <c r="WFL41" s="149"/>
      <c r="WFQ41" s="161" t="s">
        <v>199</v>
      </c>
      <c r="WFR41" s="147"/>
      <c r="WFS41" s="148"/>
      <c r="WFT41" s="149"/>
      <c r="WFY41" s="161" t="s">
        <v>199</v>
      </c>
      <c r="WFZ41" s="147"/>
      <c r="WGA41" s="148"/>
      <c r="WGB41" s="149"/>
      <c r="WGG41" s="161" t="s">
        <v>199</v>
      </c>
      <c r="WGH41" s="147"/>
      <c r="WGI41" s="148"/>
      <c r="WGJ41" s="149"/>
      <c r="WGO41" s="161" t="s">
        <v>199</v>
      </c>
      <c r="WGP41" s="147"/>
      <c r="WGQ41" s="148"/>
      <c r="WGR41" s="149"/>
      <c r="WGW41" s="161" t="s">
        <v>199</v>
      </c>
      <c r="WGX41" s="147"/>
      <c r="WGY41" s="148"/>
      <c r="WGZ41" s="149"/>
      <c r="WHE41" s="161" t="s">
        <v>199</v>
      </c>
      <c r="WHF41" s="147"/>
      <c r="WHG41" s="148"/>
      <c r="WHH41" s="149"/>
      <c r="WHM41" s="161" t="s">
        <v>199</v>
      </c>
      <c r="WHN41" s="147"/>
      <c r="WHO41" s="148"/>
      <c r="WHP41" s="149"/>
      <c r="WHU41" s="161" t="s">
        <v>199</v>
      </c>
      <c r="WHV41" s="147"/>
      <c r="WHW41" s="148"/>
      <c r="WHX41" s="149"/>
      <c r="WIC41" s="161" t="s">
        <v>199</v>
      </c>
      <c r="WID41" s="147"/>
      <c r="WIE41" s="148"/>
      <c r="WIF41" s="149"/>
      <c r="WIK41" s="161" t="s">
        <v>199</v>
      </c>
      <c r="WIL41" s="147"/>
      <c r="WIM41" s="148"/>
      <c r="WIN41" s="149"/>
      <c r="WIS41" s="161" t="s">
        <v>199</v>
      </c>
      <c r="WIT41" s="147"/>
      <c r="WIU41" s="148"/>
      <c r="WIV41" s="149"/>
      <c r="WJA41" s="161" t="s">
        <v>199</v>
      </c>
      <c r="WJB41" s="147"/>
      <c r="WJC41" s="148"/>
      <c r="WJD41" s="149"/>
      <c r="WJI41" s="161" t="s">
        <v>199</v>
      </c>
      <c r="WJJ41" s="147"/>
      <c r="WJK41" s="148"/>
      <c r="WJL41" s="149"/>
      <c r="WJQ41" s="161" t="s">
        <v>199</v>
      </c>
      <c r="WJR41" s="147"/>
      <c r="WJS41" s="148"/>
      <c r="WJT41" s="149"/>
      <c r="WJY41" s="161" t="s">
        <v>199</v>
      </c>
      <c r="WJZ41" s="147"/>
      <c r="WKA41" s="148"/>
      <c r="WKB41" s="149"/>
      <c r="WKG41" s="161" t="s">
        <v>199</v>
      </c>
      <c r="WKH41" s="147"/>
      <c r="WKI41" s="148"/>
      <c r="WKJ41" s="149"/>
      <c r="WKO41" s="161" t="s">
        <v>199</v>
      </c>
      <c r="WKP41" s="147"/>
      <c r="WKQ41" s="148"/>
      <c r="WKR41" s="149"/>
      <c r="WKW41" s="161" t="s">
        <v>199</v>
      </c>
      <c r="WKX41" s="147"/>
      <c r="WKY41" s="148"/>
      <c r="WKZ41" s="149"/>
      <c r="WLE41" s="161" t="s">
        <v>199</v>
      </c>
      <c r="WLF41" s="147"/>
      <c r="WLG41" s="148"/>
      <c r="WLH41" s="149"/>
      <c r="WLM41" s="161" t="s">
        <v>199</v>
      </c>
      <c r="WLN41" s="147"/>
      <c r="WLO41" s="148"/>
      <c r="WLP41" s="149"/>
      <c r="WLU41" s="161" t="s">
        <v>199</v>
      </c>
      <c r="WLV41" s="147"/>
      <c r="WLW41" s="148"/>
      <c r="WLX41" s="149"/>
      <c r="WMC41" s="161" t="s">
        <v>199</v>
      </c>
      <c r="WMD41" s="147"/>
      <c r="WME41" s="148"/>
      <c r="WMF41" s="149"/>
      <c r="WMK41" s="161" t="s">
        <v>199</v>
      </c>
      <c r="WML41" s="147"/>
      <c r="WMM41" s="148"/>
      <c r="WMN41" s="149"/>
      <c r="WMS41" s="161" t="s">
        <v>199</v>
      </c>
      <c r="WMT41" s="147"/>
      <c r="WMU41" s="148"/>
      <c r="WMV41" s="149"/>
      <c r="WNA41" s="161" t="s">
        <v>199</v>
      </c>
      <c r="WNB41" s="147"/>
      <c r="WNC41" s="148"/>
      <c r="WND41" s="149"/>
      <c r="WNI41" s="161" t="s">
        <v>199</v>
      </c>
      <c r="WNJ41" s="147"/>
      <c r="WNK41" s="148"/>
      <c r="WNL41" s="149"/>
      <c r="WNQ41" s="161" t="s">
        <v>199</v>
      </c>
      <c r="WNR41" s="147"/>
      <c r="WNS41" s="148"/>
      <c r="WNT41" s="149"/>
      <c r="WNY41" s="161" t="s">
        <v>199</v>
      </c>
      <c r="WNZ41" s="147"/>
      <c r="WOA41" s="148"/>
      <c r="WOB41" s="149"/>
      <c r="WOG41" s="161" t="s">
        <v>199</v>
      </c>
      <c r="WOH41" s="147"/>
      <c r="WOI41" s="148"/>
      <c r="WOJ41" s="149"/>
      <c r="WOO41" s="161" t="s">
        <v>199</v>
      </c>
      <c r="WOP41" s="147"/>
      <c r="WOQ41" s="148"/>
      <c r="WOR41" s="149"/>
      <c r="WOW41" s="161" t="s">
        <v>199</v>
      </c>
      <c r="WOX41" s="147"/>
      <c r="WOY41" s="148"/>
      <c r="WOZ41" s="149"/>
      <c r="WPE41" s="161" t="s">
        <v>199</v>
      </c>
      <c r="WPF41" s="147"/>
      <c r="WPG41" s="148"/>
      <c r="WPH41" s="149"/>
      <c r="WPM41" s="161" t="s">
        <v>199</v>
      </c>
      <c r="WPN41" s="147"/>
      <c r="WPO41" s="148"/>
      <c r="WPP41" s="149"/>
      <c r="WPU41" s="161" t="s">
        <v>199</v>
      </c>
      <c r="WPV41" s="147"/>
      <c r="WPW41" s="148"/>
      <c r="WPX41" s="149"/>
      <c r="WQC41" s="161" t="s">
        <v>199</v>
      </c>
      <c r="WQD41" s="147"/>
      <c r="WQE41" s="148"/>
      <c r="WQF41" s="149"/>
      <c r="WQK41" s="161" t="s">
        <v>199</v>
      </c>
      <c r="WQL41" s="147"/>
      <c r="WQM41" s="148"/>
      <c r="WQN41" s="149"/>
      <c r="WQS41" s="161" t="s">
        <v>199</v>
      </c>
      <c r="WQT41" s="147"/>
      <c r="WQU41" s="148"/>
      <c r="WQV41" s="149"/>
      <c r="WRA41" s="161" t="s">
        <v>199</v>
      </c>
      <c r="WRB41" s="147"/>
      <c r="WRC41" s="148"/>
      <c r="WRD41" s="149"/>
      <c r="WRI41" s="161" t="s">
        <v>199</v>
      </c>
      <c r="WRJ41" s="147"/>
      <c r="WRK41" s="148"/>
      <c r="WRL41" s="149"/>
      <c r="WRQ41" s="161" t="s">
        <v>199</v>
      </c>
      <c r="WRR41" s="147"/>
      <c r="WRS41" s="148"/>
      <c r="WRT41" s="149"/>
      <c r="WRY41" s="161" t="s">
        <v>199</v>
      </c>
      <c r="WRZ41" s="147"/>
      <c r="WSA41" s="148"/>
      <c r="WSB41" s="149"/>
      <c r="WSG41" s="161" t="s">
        <v>199</v>
      </c>
      <c r="WSH41" s="147"/>
      <c r="WSI41" s="148"/>
      <c r="WSJ41" s="149"/>
      <c r="WSO41" s="161" t="s">
        <v>199</v>
      </c>
      <c r="WSP41" s="147"/>
      <c r="WSQ41" s="148"/>
      <c r="WSR41" s="149"/>
      <c r="WSW41" s="161" t="s">
        <v>199</v>
      </c>
      <c r="WSX41" s="147"/>
      <c r="WSY41" s="148"/>
      <c r="WSZ41" s="149"/>
      <c r="WTE41" s="161" t="s">
        <v>199</v>
      </c>
      <c r="WTF41" s="147"/>
      <c r="WTG41" s="148"/>
      <c r="WTH41" s="149"/>
      <c r="WTM41" s="161" t="s">
        <v>199</v>
      </c>
      <c r="WTN41" s="147"/>
      <c r="WTO41" s="148"/>
      <c r="WTP41" s="149"/>
      <c r="WTU41" s="161" t="s">
        <v>199</v>
      </c>
      <c r="WTV41" s="147"/>
      <c r="WTW41" s="148"/>
      <c r="WTX41" s="149"/>
      <c r="WUC41" s="161" t="s">
        <v>199</v>
      </c>
      <c r="WUD41" s="147"/>
      <c r="WUE41" s="148"/>
      <c r="WUF41" s="149"/>
      <c r="WUK41" s="161" t="s">
        <v>199</v>
      </c>
      <c r="WUL41" s="147"/>
      <c r="WUM41" s="148"/>
      <c r="WUN41" s="149"/>
      <c r="WUS41" s="161" t="s">
        <v>199</v>
      </c>
      <c r="WUT41" s="147"/>
      <c r="WUU41" s="148"/>
      <c r="WUV41" s="149"/>
      <c r="WVA41" s="161" t="s">
        <v>199</v>
      </c>
      <c r="WVB41" s="147"/>
      <c r="WVC41" s="148"/>
      <c r="WVD41" s="149"/>
      <c r="WVI41" s="161" t="s">
        <v>199</v>
      </c>
      <c r="WVJ41" s="147"/>
      <c r="WVK41" s="148"/>
      <c r="WVL41" s="149"/>
      <c r="WVQ41" s="161" t="s">
        <v>199</v>
      </c>
      <c r="WVR41" s="147"/>
      <c r="WVS41" s="148"/>
      <c r="WVT41" s="149"/>
      <c r="WVY41" s="161" t="s">
        <v>199</v>
      </c>
      <c r="WVZ41" s="147"/>
      <c r="WWA41" s="148"/>
      <c r="WWB41" s="149"/>
      <c r="WWG41" s="161" t="s">
        <v>199</v>
      </c>
      <c r="WWH41" s="147"/>
      <c r="WWI41" s="148"/>
      <c r="WWJ41" s="149"/>
      <c r="WWO41" s="161" t="s">
        <v>199</v>
      </c>
      <c r="WWP41" s="147"/>
      <c r="WWQ41" s="148"/>
      <c r="WWR41" s="149"/>
      <c r="WWW41" s="161" t="s">
        <v>199</v>
      </c>
      <c r="WWX41" s="147"/>
      <c r="WWY41" s="148"/>
      <c r="WWZ41" s="149"/>
      <c r="WXE41" s="161" t="s">
        <v>199</v>
      </c>
      <c r="WXF41" s="147"/>
      <c r="WXG41" s="148"/>
      <c r="WXH41" s="149"/>
      <c r="WXM41" s="161" t="s">
        <v>199</v>
      </c>
      <c r="WXN41" s="147"/>
      <c r="WXO41" s="148"/>
      <c r="WXP41" s="149"/>
      <c r="WXU41" s="161" t="s">
        <v>199</v>
      </c>
      <c r="WXV41" s="147"/>
      <c r="WXW41" s="148"/>
      <c r="WXX41" s="149"/>
      <c r="WYC41" s="161" t="s">
        <v>199</v>
      </c>
      <c r="WYD41" s="147"/>
      <c r="WYE41" s="148"/>
      <c r="WYF41" s="149"/>
      <c r="WYK41" s="161" t="s">
        <v>199</v>
      </c>
      <c r="WYL41" s="147"/>
      <c r="WYM41" s="148"/>
      <c r="WYN41" s="149"/>
      <c r="WYS41" s="161" t="s">
        <v>199</v>
      </c>
      <c r="WYT41" s="147"/>
      <c r="WYU41" s="148"/>
      <c r="WYV41" s="149"/>
      <c r="WZA41" s="161" t="s">
        <v>199</v>
      </c>
      <c r="WZB41" s="147"/>
      <c r="WZC41" s="148"/>
      <c r="WZD41" s="149"/>
      <c r="WZI41" s="161" t="s">
        <v>199</v>
      </c>
      <c r="WZJ41" s="147"/>
      <c r="WZK41" s="148"/>
      <c r="WZL41" s="149"/>
      <c r="WZQ41" s="161" t="s">
        <v>199</v>
      </c>
      <c r="WZR41" s="147"/>
      <c r="WZS41" s="148"/>
      <c r="WZT41" s="149"/>
      <c r="WZY41" s="161" t="s">
        <v>199</v>
      </c>
      <c r="WZZ41" s="147"/>
      <c r="XAA41" s="148"/>
      <c r="XAB41" s="149"/>
      <c r="XAG41" s="161" t="s">
        <v>199</v>
      </c>
      <c r="XAH41" s="147"/>
      <c r="XAI41" s="148"/>
      <c r="XAJ41" s="149"/>
      <c r="XAO41" s="161" t="s">
        <v>199</v>
      </c>
      <c r="XAP41" s="147"/>
      <c r="XAQ41" s="148"/>
      <c r="XAR41" s="149"/>
      <c r="XAW41" s="161" t="s">
        <v>199</v>
      </c>
      <c r="XAX41" s="147"/>
      <c r="XAY41" s="148"/>
      <c r="XAZ41" s="149"/>
      <c r="XBE41" s="161" t="s">
        <v>199</v>
      </c>
      <c r="XBF41" s="147"/>
      <c r="XBG41" s="148"/>
      <c r="XBH41" s="149"/>
      <c r="XBM41" s="161" t="s">
        <v>199</v>
      </c>
      <c r="XBN41" s="147"/>
      <c r="XBO41" s="148"/>
      <c r="XBP41" s="149"/>
      <c r="XBU41" s="161" t="s">
        <v>199</v>
      </c>
      <c r="XBV41" s="147"/>
      <c r="XBW41" s="148"/>
      <c r="XBX41" s="149"/>
      <c r="XCC41" s="161" t="s">
        <v>199</v>
      </c>
      <c r="XCD41" s="147"/>
      <c r="XCE41" s="148"/>
      <c r="XCF41" s="149"/>
      <c r="XCK41" s="161" t="s">
        <v>199</v>
      </c>
      <c r="XCL41" s="147"/>
      <c r="XCM41" s="148"/>
      <c r="XCN41" s="149"/>
      <c r="XCS41" s="161" t="s">
        <v>199</v>
      </c>
      <c r="XCT41" s="147"/>
      <c r="XCU41" s="148"/>
      <c r="XCV41" s="149"/>
      <c r="XDA41" s="161" t="s">
        <v>199</v>
      </c>
      <c r="XDB41" s="147"/>
      <c r="XDC41" s="148"/>
      <c r="XDD41" s="149"/>
      <c r="XDI41" s="161" t="s">
        <v>199</v>
      </c>
      <c r="XDJ41" s="147"/>
      <c r="XDK41" s="148"/>
      <c r="XDL41" s="149"/>
      <c r="XDQ41" s="161" t="s">
        <v>199</v>
      </c>
      <c r="XDR41" s="147"/>
      <c r="XDS41" s="148"/>
      <c r="XDT41" s="149"/>
      <c r="XDY41" s="161" t="s">
        <v>199</v>
      </c>
      <c r="XDZ41" s="147"/>
      <c r="XEA41" s="148"/>
      <c r="XEB41" s="149"/>
      <c r="XEG41" s="161" t="s">
        <v>199</v>
      </c>
      <c r="XEH41" s="147"/>
      <c r="XEI41" s="148"/>
      <c r="XEJ41" s="149"/>
      <c r="XEO41" s="161" t="s">
        <v>199</v>
      </c>
      <c r="XEP41" s="147"/>
      <c r="XEQ41" s="148"/>
      <c r="XER41" s="149"/>
      <c r="XEW41" s="161" t="s">
        <v>199</v>
      </c>
      <c r="XEX41" s="147"/>
      <c r="XEY41" s="148"/>
      <c r="XEZ41" s="149"/>
    </row>
    <row r="42" spans="1:1020 1025:2044 2049:3068 3073:4092 4097:5116 5121:6140 6145:7164 7169:8188 8193:9212 9217:10236 10241:11260 11265:12284 12289:13308 13313:14332 14337:15356 15361:16380" s="153" customFormat="1">
      <c r="A42" s="161" t="s">
        <v>225</v>
      </c>
      <c r="B42" s="147"/>
      <c r="C42" s="159"/>
      <c r="D42" s="160"/>
      <c r="I42" s="161"/>
      <c r="J42" s="147"/>
      <c r="K42" s="159"/>
      <c r="L42" s="160"/>
      <c r="Q42" s="161"/>
      <c r="R42" s="147"/>
      <c r="S42" s="159"/>
      <c r="T42" s="160"/>
      <c r="Y42" s="161"/>
      <c r="Z42" s="147"/>
      <c r="AA42" s="159"/>
      <c r="AB42" s="160"/>
      <c r="AG42" s="161" t="s">
        <v>197</v>
      </c>
      <c r="AH42" s="147"/>
      <c r="AI42" s="159"/>
      <c r="AJ42" s="160"/>
      <c r="AO42" s="161" t="s">
        <v>197</v>
      </c>
      <c r="AP42" s="147"/>
      <c r="AQ42" s="159"/>
      <c r="AR42" s="160"/>
      <c r="AW42" s="161" t="s">
        <v>197</v>
      </c>
      <c r="AX42" s="147"/>
      <c r="AY42" s="159"/>
      <c r="AZ42" s="160"/>
      <c r="BE42" s="161" t="s">
        <v>197</v>
      </c>
      <c r="BF42" s="147"/>
      <c r="BG42" s="159"/>
      <c r="BH42" s="160"/>
      <c r="BM42" s="161" t="s">
        <v>197</v>
      </c>
      <c r="BN42" s="147"/>
      <c r="BO42" s="159"/>
      <c r="BP42" s="160"/>
      <c r="BU42" s="161" t="s">
        <v>197</v>
      </c>
      <c r="BV42" s="147"/>
      <c r="BW42" s="159"/>
      <c r="BX42" s="160"/>
      <c r="CC42" s="161" t="s">
        <v>197</v>
      </c>
      <c r="CD42" s="147"/>
      <c r="CE42" s="159"/>
      <c r="CF42" s="160"/>
      <c r="CK42" s="161" t="s">
        <v>197</v>
      </c>
      <c r="CL42" s="147"/>
      <c r="CM42" s="159"/>
      <c r="CN42" s="160"/>
      <c r="CS42" s="161" t="s">
        <v>197</v>
      </c>
      <c r="CT42" s="147"/>
      <c r="CU42" s="159"/>
      <c r="CV42" s="160"/>
      <c r="DA42" s="161" t="s">
        <v>197</v>
      </c>
      <c r="DB42" s="147"/>
      <c r="DC42" s="159"/>
      <c r="DD42" s="160"/>
      <c r="DI42" s="161" t="s">
        <v>197</v>
      </c>
      <c r="DJ42" s="147"/>
      <c r="DK42" s="159"/>
      <c r="DL42" s="160"/>
      <c r="DQ42" s="161" t="s">
        <v>197</v>
      </c>
      <c r="DR42" s="147"/>
      <c r="DS42" s="159"/>
      <c r="DT42" s="160"/>
      <c r="DY42" s="161" t="s">
        <v>197</v>
      </c>
      <c r="DZ42" s="147"/>
      <c r="EA42" s="159"/>
      <c r="EB42" s="160"/>
      <c r="EG42" s="161" t="s">
        <v>197</v>
      </c>
      <c r="EH42" s="147"/>
      <c r="EI42" s="159"/>
      <c r="EJ42" s="160"/>
      <c r="EO42" s="161" t="s">
        <v>197</v>
      </c>
      <c r="EP42" s="147"/>
      <c r="EQ42" s="159"/>
      <c r="ER42" s="160"/>
      <c r="EW42" s="161" t="s">
        <v>197</v>
      </c>
      <c r="EX42" s="147"/>
      <c r="EY42" s="159"/>
      <c r="EZ42" s="160"/>
      <c r="FE42" s="161" t="s">
        <v>197</v>
      </c>
      <c r="FF42" s="147"/>
      <c r="FG42" s="159"/>
      <c r="FH42" s="160"/>
      <c r="FM42" s="161" t="s">
        <v>197</v>
      </c>
      <c r="FN42" s="147"/>
      <c r="FO42" s="159"/>
      <c r="FP42" s="160"/>
      <c r="FU42" s="161" t="s">
        <v>197</v>
      </c>
      <c r="FV42" s="147"/>
      <c r="FW42" s="159"/>
      <c r="FX42" s="160"/>
      <c r="GC42" s="161" t="s">
        <v>197</v>
      </c>
      <c r="GD42" s="147"/>
      <c r="GE42" s="159"/>
      <c r="GF42" s="160"/>
      <c r="GK42" s="161" t="s">
        <v>197</v>
      </c>
      <c r="GL42" s="147"/>
      <c r="GM42" s="159"/>
      <c r="GN42" s="160"/>
      <c r="GS42" s="161" t="s">
        <v>197</v>
      </c>
      <c r="GT42" s="147"/>
      <c r="GU42" s="159"/>
      <c r="GV42" s="160"/>
      <c r="HA42" s="161" t="s">
        <v>197</v>
      </c>
      <c r="HB42" s="147"/>
      <c r="HC42" s="159"/>
      <c r="HD42" s="160"/>
      <c r="HI42" s="161" t="s">
        <v>197</v>
      </c>
      <c r="HJ42" s="147"/>
      <c r="HK42" s="159"/>
      <c r="HL42" s="160"/>
      <c r="HQ42" s="161" t="s">
        <v>197</v>
      </c>
      <c r="HR42" s="147"/>
      <c r="HS42" s="159"/>
      <c r="HT42" s="160"/>
      <c r="HY42" s="161" t="s">
        <v>197</v>
      </c>
      <c r="HZ42" s="147"/>
      <c r="IA42" s="159"/>
      <c r="IB42" s="160"/>
      <c r="IG42" s="161" t="s">
        <v>197</v>
      </c>
      <c r="IH42" s="147"/>
      <c r="II42" s="159"/>
      <c r="IJ42" s="160"/>
      <c r="IO42" s="161" t="s">
        <v>197</v>
      </c>
      <c r="IP42" s="147"/>
      <c r="IQ42" s="159"/>
      <c r="IR42" s="160"/>
      <c r="IW42" s="161" t="s">
        <v>197</v>
      </c>
      <c r="IX42" s="147"/>
      <c r="IY42" s="159"/>
      <c r="IZ42" s="160"/>
      <c r="JE42" s="161" t="s">
        <v>197</v>
      </c>
      <c r="JF42" s="147"/>
      <c r="JG42" s="159"/>
      <c r="JH42" s="160"/>
      <c r="JM42" s="161" t="s">
        <v>197</v>
      </c>
      <c r="JN42" s="147"/>
      <c r="JO42" s="159"/>
      <c r="JP42" s="160"/>
      <c r="JU42" s="161" t="s">
        <v>197</v>
      </c>
      <c r="JV42" s="147"/>
      <c r="JW42" s="159"/>
      <c r="JX42" s="160"/>
      <c r="KC42" s="161" t="s">
        <v>197</v>
      </c>
      <c r="KD42" s="147"/>
      <c r="KE42" s="159"/>
      <c r="KF42" s="160"/>
      <c r="KK42" s="161" t="s">
        <v>197</v>
      </c>
      <c r="KL42" s="147"/>
      <c r="KM42" s="159"/>
      <c r="KN42" s="160"/>
      <c r="KS42" s="161" t="s">
        <v>197</v>
      </c>
      <c r="KT42" s="147"/>
      <c r="KU42" s="159"/>
      <c r="KV42" s="160"/>
      <c r="LA42" s="161" t="s">
        <v>197</v>
      </c>
      <c r="LB42" s="147"/>
      <c r="LC42" s="159"/>
      <c r="LD42" s="160"/>
      <c r="LI42" s="161" t="s">
        <v>197</v>
      </c>
      <c r="LJ42" s="147"/>
      <c r="LK42" s="159"/>
      <c r="LL42" s="160"/>
      <c r="LQ42" s="161" t="s">
        <v>197</v>
      </c>
      <c r="LR42" s="147"/>
      <c r="LS42" s="159"/>
      <c r="LT42" s="160"/>
      <c r="LY42" s="161" t="s">
        <v>197</v>
      </c>
      <c r="LZ42" s="147"/>
      <c r="MA42" s="159"/>
      <c r="MB42" s="160"/>
      <c r="MG42" s="161" t="s">
        <v>197</v>
      </c>
      <c r="MH42" s="147"/>
      <c r="MI42" s="159"/>
      <c r="MJ42" s="160"/>
      <c r="MO42" s="161" t="s">
        <v>197</v>
      </c>
      <c r="MP42" s="147"/>
      <c r="MQ42" s="159"/>
      <c r="MR42" s="160"/>
      <c r="MW42" s="161" t="s">
        <v>197</v>
      </c>
      <c r="MX42" s="147"/>
      <c r="MY42" s="159"/>
      <c r="MZ42" s="160"/>
      <c r="NE42" s="161" t="s">
        <v>197</v>
      </c>
      <c r="NF42" s="147"/>
      <c r="NG42" s="159"/>
      <c r="NH42" s="160"/>
      <c r="NM42" s="161" t="s">
        <v>197</v>
      </c>
      <c r="NN42" s="147"/>
      <c r="NO42" s="159"/>
      <c r="NP42" s="160"/>
      <c r="NU42" s="161" t="s">
        <v>197</v>
      </c>
      <c r="NV42" s="147"/>
      <c r="NW42" s="159"/>
      <c r="NX42" s="160"/>
      <c r="OC42" s="161" t="s">
        <v>197</v>
      </c>
      <c r="OD42" s="147"/>
      <c r="OE42" s="159"/>
      <c r="OF42" s="160"/>
      <c r="OK42" s="161" t="s">
        <v>197</v>
      </c>
      <c r="OL42" s="147"/>
      <c r="OM42" s="159"/>
      <c r="ON42" s="160"/>
      <c r="OS42" s="161" t="s">
        <v>197</v>
      </c>
      <c r="OT42" s="147"/>
      <c r="OU42" s="159"/>
      <c r="OV42" s="160"/>
      <c r="PA42" s="161" t="s">
        <v>197</v>
      </c>
      <c r="PB42" s="147"/>
      <c r="PC42" s="159"/>
      <c r="PD42" s="160"/>
      <c r="PI42" s="161" t="s">
        <v>197</v>
      </c>
      <c r="PJ42" s="147"/>
      <c r="PK42" s="159"/>
      <c r="PL42" s="160"/>
      <c r="PQ42" s="161" t="s">
        <v>197</v>
      </c>
      <c r="PR42" s="147"/>
      <c r="PS42" s="159"/>
      <c r="PT42" s="160"/>
      <c r="PY42" s="161" t="s">
        <v>197</v>
      </c>
      <c r="PZ42" s="147"/>
      <c r="QA42" s="159"/>
      <c r="QB42" s="160"/>
      <c r="QG42" s="161" t="s">
        <v>197</v>
      </c>
      <c r="QH42" s="147"/>
      <c r="QI42" s="159"/>
      <c r="QJ42" s="160"/>
      <c r="QO42" s="161" t="s">
        <v>197</v>
      </c>
      <c r="QP42" s="147"/>
      <c r="QQ42" s="159"/>
      <c r="QR42" s="160"/>
      <c r="QW42" s="161" t="s">
        <v>197</v>
      </c>
      <c r="QX42" s="147"/>
      <c r="QY42" s="159"/>
      <c r="QZ42" s="160"/>
      <c r="RE42" s="161" t="s">
        <v>197</v>
      </c>
      <c r="RF42" s="147"/>
      <c r="RG42" s="159"/>
      <c r="RH42" s="160"/>
      <c r="RM42" s="161" t="s">
        <v>197</v>
      </c>
      <c r="RN42" s="147"/>
      <c r="RO42" s="159"/>
      <c r="RP42" s="160"/>
      <c r="RU42" s="161" t="s">
        <v>197</v>
      </c>
      <c r="RV42" s="147"/>
      <c r="RW42" s="159"/>
      <c r="RX42" s="160"/>
      <c r="SC42" s="161" t="s">
        <v>197</v>
      </c>
      <c r="SD42" s="147"/>
      <c r="SE42" s="159"/>
      <c r="SF42" s="160"/>
      <c r="SK42" s="161" t="s">
        <v>197</v>
      </c>
      <c r="SL42" s="147"/>
      <c r="SM42" s="159"/>
      <c r="SN42" s="160"/>
      <c r="SS42" s="161" t="s">
        <v>197</v>
      </c>
      <c r="ST42" s="147"/>
      <c r="SU42" s="159"/>
      <c r="SV42" s="160"/>
      <c r="TA42" s="161" t="s">
        <v>197</v>
      </c>
      <c r="TB42" s="147"/>
      <c r="TC42" s="159"/>
      <c r="TD42" s="160"/>
      <c r="TI42" s="161" t="s">
        <v>197</v>
      </c>
      <c r="TJ42" s="147"/>
      <c r="TK42" s="159"/>
      <c r="TL42" s="160"/>
      <c r="TQ42" s="161" t="s">
        <v>197</v>
      </c>
      <c r="TR42" s="147"/>
      <c r="TS42" s="159"/>
      <c r="TT42" s="160"/>
      <c r="TY42" s="161" t="s">
        <v>197</v>
      </c>
      <c r="TZ42" s="147"/>
      <c r="UA42" s="159"/>
      <c r="UB42" s="160"/>
      <c r="UG42" s="161" t="s">
        <v>197</v>
      </c>
      <c r="UH42" s="147"/>
      <c r="UI42" s="159"/>
      <c r="UJ42" s="160"/>
      <c r="UO42" s="161" t="s">
        <v>197</v>
      </c>
      <c r="UP42" s="147"/>
      <c r="UQ42" s="159"/>
      <c r="UR42" s="160"/>
      <c r="UW42" s="161" t="s">
        <v>197</v>
      </c>
      <c r="UX42" s="147"/>
      <c r="UY42" s="159"/>
      <c r="UZ42" s="160"/>
      <c r="VE42" s="161" t="s">
        <v>197</v>
      </c>
      <c r="VF42" s="147"/>
      <c r="VG42" s="159"/>
      <c r="VH42" s="160"/>
      <c r="VM42" s="161" t="s">
        <v>197</v>
      </c>
      <c r="VN42" s="147"/>
      <c r="VO42" s="159"/>
      <c r="VP42" s="160"/>
      <c r="VU42" s="161" t="s">
        <v>197</v>
      </c>
      <c r="VV42" s="147"/>
      <c r="VW42" s="159"/>
      <c r="VX42" s="160"/>
      <c r="WC42" s="161" t="s">
        <v>197</v>
      </c>
      <c r="WD42" s="147"/>
      <c r="WE42" s="159"/>
      <c r="WF42" s="160"/>
      <c r="WK42" s="161" t="s">
        <v>197</v>
      </c>
      <c r="WL42" s="147"/>
      <c r="WM42" s="159"/>
      <c r="WN42" s="160"/>
      <c r="WS42" s="161" t="s">
        <v>197</v>
      </c>
      <c r="WT42" s="147"/>
      <c r="WU42" s="159"/>
      <c r="WV42" s="160"/>
      <c r="XA42" s="161" t="s">
        <v>197</v>
      </c>
      <c r="XB42" s="147"/>
      <c r="XC42" s="159"/>
      <c r="XD42" s="160"/>
      <c r="XI42" s="161" t="s">
        <v>197</v>
      </c>
      <c r="XJ42" s="147"/>
      <c r="XK42" s="159"/>
      <c r="XL42" s="160"/>
      <c r="XQ42" s="161" t="s">
        <v>197</v>
      </c>
      <c r="XR42" s="147"/>
      <c r="XS42" s="159"/>
      <c r="XT42" s="160"/>
      <c r="XY42" s="161" t="s">
        <v>197</v>
      </c>
      <c r="XZ42" s="147"/>
      <c r="YA42" s="159"/>
      <c r="YB42" s="160"/>
      <c r="YG42" s="161" t="s">
        <v>197</v>
      </c>
      <c r="YH42" s="147"/>
      <c r="YI42" s="159"/>
      <c r="YJ42" s="160"/>
      <c r="YO42" s="161" t="s">
        <v>197</v>
      </c>
      <c r="YP42" s="147"/>
      <c r="YQ42" s="159"/>
      <c r="YR42" s="160"/>
      <c r="YW42" s="161" t="s">
        <v>197</v>
      </c>
      <c r="YX42" s="147"/>
      <c r="YY42" s="159"/>
      <c r="YZ42" s="160"/>
      <c r="ZE42" s="161" t="s">
        <v>197</v>
      </c>
      <c r="ZF42" s="147"/>
      <c r="ZG42" s="159"/>
      <c r="ZH42" s="160"/>
      <c r="ZM42" s="161" t="s">
        <v>197</v>
      </c>
      <c r="ZN42" s="147"/>
      <c r="ZO42" s="159"/>
      <c r="ZP42" s="160"/>
      <c r="ZU42" s="161" t="s">
        <v>197</v>
      </c>
      <c r="ZV42" s="147"/>
      <c r="ZW42" s="159"/>
      <c r="ZX42" s="160"/>
      <c r="AAC42" s="161" t="s">
        <v>197</v>
      </c>
      <c r="AAD42" s="147"/>
      <c r="AAE42" s="159"/>
      <c r="AAF42" s="160"/>
      <c r="AAK42" s="161" t="s">
        <v>197</v>
      </c>
      <c r="AAL42" s="147"/>
      <c r="AAM42" s="159"/>
      <c r="AAN42" s="160"/>
      <c r="AAS42" s="161" t="s">
        <v>197</v>
      </c>
      <c r="AAT42" s="147"/>
      <c r="AAU42" s="159"/>
      <c r="AAV42" s="160"/>
      <c r="ABA42" s="161" t="s">
        <v>197</v>
      </c>
      <c r="ABB42" s="147"/>
      <c r="ABC42" s="159"/>
      <c r="ABD42" s="160"/>
      <c r="ABI42" s="161" t="s">
        <v>197</v>
      </c>
      <c r="ABJ42" s="147"/>
      <c r="ABK42" s="159"/>
      <c r="ABL42" s="160"/>
      <c r="ABQ42" s="161" t="s">
        <v>197</v>
      </c>
      <c r="ABR42" s="147"/>
      <c r="ABS42" s="159"/>
      <c r="ABT42" s="160"/>
      <c r="ABY42" s="161" t="s">
        <v>197</v>
      </c>
      <c r="ABZ42" s="147"/>
      <c r="ACA42" s="159"/>
      <c r="ACB42" s="160"/>
      <c r="ACG42" s="161" t="s">
        <v>197</v>
      </c>
      <c r="ACH42" s="147"/>
      <c r="ACI42" s="159"/>
      <c r="ACJ42" s="160"/>
      <c r="ACO42" s="161" t="s">
        <v>197</v>
      </c>
      <c r="ACP42" s="147"/>
      <c r="ACQ42" s="159"/>
      <c r="ACR42" s="160"/>
      <c r="ACW42" s="161" t="s">
        <v>197</v>
      </c>
      <c r="ACX42" s="147"/>
      <c r="ACY42" s="159"/>
      <c r="ACZ42" s="160"/>
      <c r="ADE42" s="161" t="s">
        <v>197</v>
      </c>
      <c r="ADF42" s="147"/>
      <c r="ADG42" s="159"/>
      <c r="ADH42" s="160"/>
      <c r="ADM42" s="161" t="s">
        <v>197</v>
      </c>
      <c r="ADN42" s="147"/>
      <c r="ADO42" s="159"/>
      <c r="ADP42" s="160"/>
      <c r="ADU42" s="161" t="s">
        <v>197</v>
      </c>
      <c r="ADV42" s="147"/>
      <c r="ADW42" s="159"/>
      <c r="ADX42" s="160"/>
      <c r="AEC42" s="161" t="s">
        <v>197</v>
      </c>
      <c r="AED42" s="147"/>
      <c r="AEE42" s="159"/>
      <c r="AEF42" s="160"/>
      <c r="AEK42" s="161" t="s">
        <v>197</v>
      </c>
      <c r="AEL42" s="147"/>
      <c r="AEM42" s="159"/>
      <c r="AEN42" s="160"/>
      <c r="AES42" s="161" t="s">
        <v>197</v>
      </c>
      <c r="AET42" s="147"/>
      <c r="AEU42" s="159"/>
      <c r="AEV42" s="160"/>
      <c r="AFA42" s="161" t="s">
        <v>197</v>
      </c>
      <c r="AFB42" s="147"/>
      <c r="AFC42" s="159"/>
      <c r="AFD42" s="160"/>
      <c r="AFI42" s="161" t="s">
        <v>197</v>
      </c>
      <c r="AFJ42" s="147"/>
      <c r="AFK42" s="159"/>
      <c r="AFL42" s="160"/>
      <c r="AFQ42" s="161" t="s">
        <v>197</v>
      </c>
      <c r="AFR42" s="147"/>
      <c r="AFS42" s="159"/>
      <c r="AFT42" s="160"/>
      <c r="AFY42" s="161" t="s">
        <v>197</v>
      </c>
      <c r="AFZ42" s="147"/>
      <c r="AGA42" s="159"/>
      <c r="AGB42" s="160"/>
      <c r="AGG42" s="161" t="s">
        <v>197</v>
      </c>
      <c r="AGH42" s="147"/>
      <c r="AGI42" s="159"/>
      <c r="AGJ42" s="160"/>
      <c r="AGO42" s="161" t="s">
        <v>197</v>
      </c>
      <c r="AGP42" s="147"/>
      <c r="AGQ42" s="159"/>
      <c r="AGR42" s="160"/>
      <c r="AGW42" s="161" t="s">
        <v>197</v>
      </c>
      <c r="AGX42" s="147"/>
      <c r="AGY42" s="159"/>
      <c r="AGZ42" s="160"/>
      <c r="AHE42" s="161" t="s">
        <v>197</v>
      </c>
      <c r="AHF42" s="147"/>
      <c r="AHG42" s="159"/>
      <c r="AHH42" s="160"/>
      <c r="AHM42" s="161" t="s">
        <v>197</v>
      </c>
      <c r="AHN42" s="147"/>
      <c r="AHO42" s="159"/>
      <c r="AHP42" s="160"/>
      <c r="AHU42" s="161" t="s">
        <v>197</v>
      </c>
      <c r="AHV42" s="147"/>
      <c r="AHW42" s="159"/>
      <c r="AHX42" s="160"/>
      <c r="AIC42" s="161" t="s">
        <v>197</v>
      </c>
      <c r="AID42" s="147"/>
      <c r="AIE42" s="159"/>
      <c r="AIF42" s="160"/>
      <c r="AIK42" s="161" t="s">
        <v>197</v>
      </c>
      <c r="AIL42" s="147"/>
      <c r="AIM42" s="159"/>
      <c r="AIN42" s="160"/>
      <c r="AIS42" s="161" t="s">
        <v>197</v>
      </c>
      <c r="AIT42" s="147"/>
      <c r="AIU42" s="159"/>
      <c r="AIV42" s="160"/>
      <c r="AJA42" s="161" t="s">
        <v>197</v>
      </c>
      <c r="AJB42" s="147"/>
      <c r="AJC42" s="159"/>
      <c r="AJD42" s="160"/>
      <c r="AJI42" s="161" t="s">
        <v>197</v>
      </c>
      <c r="AJJ42" s="147"/>
      <c r="AJK42" s="159"/>
      <c r="AJL42" s="160"/>
      <c r="AJQ42" s="161" t="s">
        <v>197</v>
      </c>
      <c r="AJR42" s="147"/>
      <c r="AJS42" s="159"/>
      <c r="AJT42" s="160"/>
      <c r="AJY42" s="161" t="s">
        <v>197</v>
      </c>
      <c r="AJZ42" s="147"/>
      <c r="AKA42" s="159"/>
      <c r="AKB42" s="160"/>
      <c r="AKG42" s="161" t="s">
        <v>197</v>
      </c>
      <c r="AKH42" s="147"/>
      <c r="AKI42" s="159"/>
      <c r="AKJ42" s="160"/>
      <c r="AKO42" s="161" t="s">
        <v>197</v>
      </c>
      <c r="AKP42" s="147"/>
      <c r="AKQ42" s="159"/>
      <c r="AKR42" s="160"/>
      <c r="AKW42" s="161" t="s">
        <v>197</v>
      </c>
      <c r="AKX42" s="147"/>
      <c r="AKY42" s="159"/>
      <c r="AKZ42" s="160"/>
      <c r="ALE42" s="161" t="s">
        <v>197</v>
      </c>
      <c r="ALF42" s="147"/>
      <c r="ALG42" s="159"/>
      <c r="ALH42" s="160"/>
      <c r="ALM42" s="161" t="s">
        <v>197</v>
      </c>
      <c r="ALN42" s="147"/>
      <c r="ALO42" s="159"/>
      <c r="ALP42" s="160"/>
      <c r="ALU42" s="161" t="s">
        <v>197</v>
      </c>
      <c r="ALV42" s="147"/>
      <c r="ALW42" s="159"/>
      <c r="ALX42" s="160"/>
      <c r="AMC42" s="161" t="s">
        <v>197</v>
      </c>
      <c r="AMD42" s="147"/>
      <c r="AME42" s="159"/>
      <c r="AMF42" s="160"/>
      <c r="AMK42" s="161" t="s">
        <v>197</v>
      </c>
      <c r="AML42" s="147"/>
      <c r="AMM42" s="159"/>
      <c r="AMN42" s="160"/>
      <c r="AMS42" s="161" t="s">
        <v>197</v>
      </c>
      <c r="AMT42" s="147"/>
      <c r="AMU42" s="159"/>
      <c r="AMV42" s="160"/>
      <c r="ANA42" s="161" t="s">
        <v>197</v>
      </c>
      <c r="ANB42" s="147"/>
      <c r="ANC42" s="159"/>
      <c r="AND42" s="160"/>
      <c r="ANI42" s="161" t="s">
        <v>197</v>
      </c>
      <c r="ANJ42" s="147"/>
      <c r="ANK42" s="159"/>
      <c r="ANL42" s="160"/>
      <c r="ANQ42" s="161" t="s">
        <v>197</v>
      </c>
      <c r="ANR42" s="147"/>
      <c r="ANS42" s="159"/>
      <c r="ANT42" s="160"/>
      <c r="ANY42" s="161" t="s">
        <v>197</v>
      </c>
      <c r="ANZ42" s="147"/>
      <c r="AOA42" s="159"/>
      <c r="AOB42" s="160"/>
      <c r="AOG42" s="161" t="s">
        <v>197</v>
      </c>
      <c r="AOH42" s="147"/>
      <c r="AOI42" s="159"/>
      <c r="AOJ42" s="160"/>
      <c r="AOO42" s="161" t="s">
        <v>197</v>
      </c>
      <c r="AOP42" s="147"/>
      <c r="AOQ42" s="159"/>
      <c r="AOR42" s="160"/>
      <c r="AOW42" s="161" t="s">
        <v>197</v>
      </c>
      <c r="AOX42" s="147"/>
      <c r="AOY42" s="159"/>
      <c r="AOZ42" s="160"/>
      <c r="APE42" s="161" t="s">
        <v>197</v>
      </c>
      <c r="APF42" s="147"/>
      <c r="APG42" s="159"/>
      <c r="APH42" s="160"/>
      <c r="APM42" s="161" t="s">
        <v>197</v>
      </c>
      <c r="APN42" s="147"/>
      <c r="APO42" s="159"/>
      <c r="APP42" s="160"/>
      <c r="APU42" s="161" t="s">
        <v>197</v>
      </c>
      <c r="APV42" s="147"/>
      <c r="APW42" s="159"/>
      <c r="APX42" s="160"/>
      <c r="AQC42" s="161" t="s">
        <v>197</v>
      </c>
      <c r="AQD42" s="147"/>
      <c r="AQE42" s="159"/>
      <c r="AQF42" s="160"/>
      <c r="AQK42" s="161" t="s">
        <v>197</v>
      </c>
      <c r="AQL42" s="147"/>
      <c r="AQM42" s="159"/>
      <c r="AQN42" s="160"/>
      <c r="AQS42" s="161" t="s">
        <v>197</v>
      </c>
      <c r="AQT42" s="147"/>
      <c r="AQU42" s="159"/>
      <c r="AQV42" s="160"/>
      <c r="ARA42" s="161" t="s">
        <v>197</v>
      </c>
      <c r="ARB42" s="147"/>
      <c r="ARC42" s="159"/>
      <c r="ARD42" s="160"/>
      <c r="ARI42" s="161" t="s">
        <v>197</v>
      </c>
      <c r="ARJ42" s="147"/>
      <c r="ARK42" s="159"/>
      <c r="ARL42" s="160"/>
      <c r="ARQ42" s="161" t="s">
        <v>197</v>
      </c>
      <c r="ARR42" s="147"/>
      <c r="ARS42" s="159"/>
      <c r="ART42" s="160"/>
      <c r="ARY42" s="161" t="s">
        <v>197</v>
      </c>
      <c r="ARZ42" s="147"/>
      <c r="ASA42" s="159"/>
      <c r="ASB42" s="160"/>
      <c r="ASG42" s="161" t="s">
        <v>197</v>
      </c>
      <c r="ASH42" s="147"/>
      <c r="ASI42" s="159"/>
      <c r="ASJ42" s="160"/>
      <c r="ASO42" s="161" t="s">
        <v>197</v>
      </c>
      <c r="ASP42" s="147"/>
      <c r="ASQ42" s="159"/>
      <c r="ASR42" s="160"/>
      <c r="ASW42" s="161" t="s">
        <v>197</v>
      </c>
      <c r="ASX42" s="147"/>
      <c r="ASY42" s="159"/>
      <c r="ASZ42" s="160"/>
      <c r="ATE42" s="161" t="s">
        <v>197</v>
      </c>
      <c r="ATF42" s="147"/>
      <c r="ATG42" s="159"/>
      <c r="ATH42" s="160"/>
      <c r="ATM42" s="161" t="s">
        <v>197</v>
      </c>
      <c r="ATN42" s="147"/>
      <c r="ATO42" s="159"/>
      <c r="ATP42" s="160"/>
      <c r="ATU42" s="161" t="s">
        <v>197</v>
      </c>
      <c r="ATV42" s="147"/>
      <c r="ATW42" s="159"/>
      <c r="ATX42" s="160"/>
      <c r="AUC42" s="161" t="s">
        <v>197</v>
      </c>
      <c r="AUD42" s="147"/>
      <c r="AUE42" s="159"/>
      <c r="AUF42" s="160"/>
      <c r="AUK42" s="161" t="s">
        <v>197</v>
      </c>
      <c r="AUL42" s="147"/>
      <c r="AUM42" s="159"/>
      <c r="AUN42" s="160"/>
      <c r="AUS42" s="161" t="s">
        <v>197</v>
      </c>
      <c r="AUT42" s="147"/>
      <c r="AUU42" s="159"/>
      <c r="AUV42" s="160"/>
      <c r="AVA42" s="161" t="s">
        <v>197</v>
      </c>
      <c r="AVB42" s="147"/>
      <c r="AVC42" s="159"/>
      <c r="AVD42" s="160"/>
      <c r="AVI42" s="161" t="s">
        <v>197</v>
      </c>
      <c r="AVJ42" s="147"/>
      <c r="AVK42" s="159"/>
      <c r="AVL42" s="160"/>
      <c r="AVQ42" s="161" t="s">
        <v>197</v>
      </c>
      <c r="AVR42" s="147"/>
      <c r="AVS42" s="159"/>
      <c r="AVT42" s="160"/>
      <c r="AVY42" s="161" t="s">
        <v>197</v>
      </c>
      <c r="AVZ42" s="147"/>
      <c r="AWA42" s="159"/>
      <c r="AWB42" s="160"/>
      <c r="AWG42" s="161" t="s">
        <v>197</v>
      </c>
      <c r="AWH42" s="147"/>
      <c r="AWI42" s="159"/>
      <c r="AWJ42" s="160"/>
      <c r="AWO42" s="161" t="s">
        <v>197</v>
      </c>
      <c r="AWP42" s="147"/>
      <c r="AWQ42" s="159"/>
      <c r="AWR42" s="160"/>
      <c r="AWW42" s="161" t="s">
        <v>197</v>
      </c>
      <c r="AWX42" s="147"/>
      <c r="AWY42" s="159"/>
      <c r="AWZ42" s="160"/>
      <c r="AXE42" s="161" t="s">
        <v>197</v>
      </c>
      <c r="AXF42" s="147"/>
      <c r="AXG42" s="159"/>
      <c r="AXH42" s="160"/>
      <c r="AXM42" s="161" t="s">
        <v>197</v>
      </c>
      <c r="AXN42" s="147"/>
      <c r="AXO42" s="159"/>
      <c r="AXP42" s="160"/>
      <c r="AXU42" s="161" t="s">
        <v>197</v>
      </c>
      <c r="AXV42" s="147"/>
      <c r="AXW42" s="159"/>
      <c r="AXX42" s="160"/>
      <c r="AYC42" s="161" t="s">
        <v>197</v>
      </c>
      <c r="AYD42" s="147"/>
      <c r="AYE42" s="159"/>
      <c r="AYF42" s="160"/>
      <c r="AYK42" s="161" t="s">
        <v>197</v>
      </c>
      <c r="AYL42" s="147"/>
      <c r="AYM42" s="159"/>
      <c r="AYN42" s="160"/>
      <c r="AYS42" s="161" t="s">
        <v>197</v>
      </c>
      <c r="AYT42" s="147"/>
      <c r="AYU42" s="159"/>
      <c r="AYV42" s="160"/>
      <c r="AZA42" s="161" t="s">
        <v>197</v>
      </c>
      <c r="AZB42" s="147"/>
      <c r="AZC42" s="159"/>
      <c r="AZD42" s="160"/>
      <c r="AZI42" s="161" t="s">
        <v>197</v>
      </c>
      <c r="AZJ42" s="147"/>
      <c r="AZK42" s="159"/>
      <c r="AZL42" s="160"/>
      <c r="AZQ42" s="161" t="s">
        <v>197</v>
      </c>
      <c r="AZR42" s="147"/>
      <c r="AZS42" s="159"/>
      <c r="AZT42" s="160"/>
      <c r="AZY42" s="161" t="s">
        <v>197</v>
      </c>
      <c r="AZZ42" s="147"/>
      <c r="BAA42" s="159"/>
      <c r="BAB42" s="160"/>
      <c r="BAG42" s="161" t="s">
        <v>197</v>
      </c>
      <c r="BAH42" s="147"/>
      <c r="BAI42" s="159"/>
      <c r="BAJ42" s="160"/>
      <c r="BAO42" s="161" t="s">
        <v>197</v>
      </c>
      <c r="BAP42" s="147"/>
      <c r="BAQ42" s="159"/>
      <c r="BAR42" s="160"/>
      <c r="BAW42" s="161" t="s">
        <v>197</v>
      </c>
      <c r="BAX42" s="147"/>
      <c r="BAY42" s="159"/>
      <c r="BAZ42" s="160"/>
      <c r="BBE42" s="161" t="s">
        <v>197</v>
      </c>
      <c r="BBF42" s="147"/>
      <c r="BBG42" s="159"/>
      <c r="BBH42" s="160"/>
      <c r="BBM42" s="161" t="s">
        <v>197</v>
      </c>
      <c r="BBN42" s="147"/>
      <c r="BBO42" s="159"/>
      <c r="BBP42" s="160"/>
      <c r="BBU42" s="161" t="s">
        <v>197</v>
      </c>
      <c r="BBV42" s="147"/>
      <c r="BBW42" s="159"/>
      <c r="BBX42" s="160"/>
      <c r="BCC42" s="161" t="s">
        <v>197</v>
      </c>
      <c r="BCD42" s="147"/>
      <c r="BCE42" s="159"/>
      <c r="BCF42" s="160"/>
      <c r="BCK42" s="161" t="s">
        <v>197</v>
      </c>
      <c r="BCL42" s="147"/>
      <c r="BCM42" s="159"/>
      <c r="BCN42" s="160"/>
      <c r="BCS42" s="161" t="s">
        <v>197</v>
      </c>
      <c r="BCT42" s="147"/>
      <c r="BCU42" s="159"/>
      <c r="BCV42" s="160"/>
      <c r="BDA42" s="161" t="s">
        <v>197</v>
      </c>
      <c r="BDB42" s="147"/>
      <c r="BDC42" s="159"/>
      <c r="BDD42" s="160"/>
      <c r="BDI42" s="161" t="s">
        <v>197</v>
      </c>
      <c r="BDJ42" s="147"/>
      <c r="BDK42" s="159"/>
      <c r="BDL42" s="160"/>
      <c r="BDQ42" s="161" t="s">
        <v>197</v>
      </c>
      <c r="BDR42" s="147"/>
      <c r="BDS42" s="159"/>
      <c r="BDT42" s="160"/>
      <c r="BDY42" s="161" t="s">
        <v>197</v>
      </c>
      <c r="BDZ42" s="147"/>
      <c r="BEA42" s="159"/>
      <c r="BEB42" s="160"/>
      <c r="BEG42" s="161" t="s">
        <v>197</v>
      </c>
      <c r="BEH42" s="147"/>
      <c r="BEI42" s="159"/>
      <c r="BEJ42" s="160"/>
      <c r="BEO42" s="161" t="s">
        <v>197</v>
      </c>
      <c r="BEP42" s="147"/>
      <c r="BEQ42" s="159"/>
      <c r="BER42" s="160"/>
      <c r="BEW42" s="161" t="s">
        <v>197</v>
      </c>
      <c r="BEX42" s="147"/>
      <c r="BEY42" s="159"/>
      <c r="BEZ42" s="160"/>
      <c r="BFE42" s="161" t="s">
        <v>197</v>
      </c>
      <c r="BFF42" s="147"/>
      <c r="BFG42" s="159"/>
      <c r="BFH42" s="160"/>
      <c r="BFM42" s="161" t="s">
        <v>197</v>
      </c>
      <c r="BFN42" s="147"/>
      <c r="BFO42" s="159"/>
      <c r="BFP42" s="160"/>
      <c r="BFU42" s="161" t="s">
        <v>197</v>
      </c>
      <c r="BFV42" s="147"/>
      <c r="BFW42" s="159"/>
      <c r="BFX42" s="160"/>
      <c r="BGC42" s="161" t="s">
        <v>197</v>
      </c>
      <c r="BGD42" s="147"/>
      <c r="BGE42" s="159"/>
      <c r="BGF42" s="160"/>
      <c r="BGK42" s="161" t="s">
        <v>197</v>
      </c>
      <c r="BGL42" s="147"/>
      <c r="BGM42" s="159"/>
      <c r="BGN42" s="160"/>
      <c r="BGS42" s="161" t="s">
        <v>197</v>
      </c>
      <c r="BGT42" s="147"/>
      <c r="BGU42" s="159"/>
      <c r="BGV42" s="160"/>
      <c r="BHA42" s="161" t="s">
        <v>197</v>
      </c>
      <c r="BHB42" s="147"/>
      <c r="BHC42" s="159"/>
      <c r="BHD42" s="160"/>
      <c r="BHI42" s="161" t="s">
        <v>197</v>
      </c>
      <c r="BHJ42" s="147"/>
      <c r="BHK42" s="159"/>
      <c r="BHL42" s="160"/>
      <c r="BHQ42" s="161" t="s">
        <v>197</v>
      </c>
      <c r="BHR42" s="147"/>
      <c r="BHS42" s="159"/>
      <c r="BHT42" s="160"/>
      <c r="BHY42" s="161" t="s">
        <v>197</v>
      </c>
      <c r="BHZ42" s="147"/>
      <c r="BIA42" s="159"/>
      <c r="BIB42" s="160"/>
      <c r="BIG42" s="161" t="s">
        <v>197</v>
      </c>
      <c r="BIH42" s="147"/>
      <c r="BII42" s="159"/>
      <c r="BIJ42" s="160"/>
      <c r="BIO42" s="161" t="s">
        <v>197</v>
      </c>
      <c r="BIP42" s="147"/>
      <c r="BIQ42" s="159"/>
      <c r="BIR42" s="160"/>
      <c r="BIW42" s="161" t="s">
        <v>197</v>
      </c>
      <c r="BIX42" s="147"/>
      <c r="BIY42" s="159"/>
      <c r="BIZ42" s="160"/>
      <c r="BJE42" s="161" t="s">
        <v>197</v>
      </c>
      <c r="BJF42" s="147"/>
      <c r="BJG42" s="159"/>
      <c r="BJH42" s="160"/>
      <c r="BJM42" s="161" t="s">
        <v>197</v>
      </c>
      <c r="BJN42" s="147"/>
      <c r="BJO42" s="159"/>
      <c r="BJP42" s="160"/>
      <c r="BJU42" s="161" t="s">
        <v>197</v>
      </c>
      <c r="BJV42" s="147"/>
      <c r="BJW42" s="159"/>
      <c r="BJX42" s="160"/>
      <c r="BKC42" s="161" t="s">
        <v>197</v>
      </c>
      <c r="BKD42" s="147"/>
      <c r="BKE42" s="159"/>
      <c r="BKF42" s="160"/>
      <c r="BKK42" s="161" t="s">
        <v>197</v>
      </c>
      <c r="BKL42" s="147"/>
      <c r="BKM42" s="159"/>
      <c r="BKN42" s="160"/>
      <c r="BKS42" s="161" t="s">
        <v>197</v>
      </c>
      <c r="BKT42" s="147"/>
      <c r="BKU42" s="159"/>
      <c r="BKV42" s="160"/>
      <c r="BLA42" s="161" t="s">
        <v>197</v>
      </c>
      <c r="BLB42" s="147"/>
      <c r="BLC42" s="159"/>
      <c r="BLD42" s="160"/>
      <c r="BLI42" s="161" t="s">
        <v>197</v>
      </c>
      <c r="BLJ42" s="147"/>
      <c r="BLK42" s="159"/>
      <c r="BLL42" s="160"/>
      <c r="BLQ42" s="161" t="s">
        <v>197</v>
      </c>
      <c r="BLR42" s="147"/>
      <c r="BLS42" s="159"/>
      <c r="BLT42" s="160"/>
      <c r="BLY42" s="161" t="s">
        <v>197</v>
      </c>
      <c r="BLZ42" s="147"/>
      <c r="BMA42" s="159"/>
      <c r="BMB42" s="160"/>
      <c r="BMG42" s="161" t="s">
        <v>197</v>
      </c>
      <c r="BMH42" s="147"/>
      <c r="BMI42" s="159"/>
      <c r="BMJ42" s="160"/>
      <c r="BMO42" s="161" t="s">
        <v>197</v>
      </c>
      <c r="BMP42" s="147"/>
      <c r="BMQ42" s="159"/>
      <c r="BMR42" s="160"/>
      <c r="BMW42" s="161" t="s">
        <v>197</v>
      </c>
      <c r="BMX42" s="147"/>
      <c r="BMY42" s="159"/>
      <c r="BMZ42" s="160"/>
      <c r="BNE42" s="161" t="s">
        <v>197</v>
      </c>
      <c r="BNF42" s="147"/>
      <c r="BNG42" s="159"/>
      <c r="BNH42" s="160"/>
      <c r="BNM42" s="161" t="s">
        <v>197</v>
      </c>
      <c r="BNN42" s="147"/>
      <c r="BNO42" s="159"/>
      <c r="BNP42" s="160"/>
      <c r="BNU42" s="161" t="s">
        <v>197</v>
      </c>
      <c r="BNV42" s="147"/>
      <c r="BNW42" s="159"/>
      <c r="BNX42" s="160"/>
      <c r="BOC42" s="161" t="s">
        <v>197</v>
      </c>
      <c r="BOD42" s="147"/>
      <c r="BOE42" s="159"/>
      <c r="BOF42" s="160"/>
      <c r="BOK42" s="161" t="s">
        <v>197</v>
      </c>
      <c r="BOL42" s="147"/>
      <c r="BOM42" s="159"/>
      <c r="BON42" s="160"/>
      <c r="BOS42" s="161" t="s">
        <v>197</v>
      </c>
      <c r="BOT42" s="147"/>
      <c r="BOU42" s="159"/>
      <c r="BOV42" s="160"/>
      <c r="BPA42" s="161" t="s">
        <v>197</v>
      </c>
      <c r="BPB42" s="147"/>
      <c r="BPC42" s="159"/>
      <c r="BPD42" s="160"/>
      <c r="BPI42" s="161" t="s">
        <v>197</v>
      </c>
      <c r="BPJ42" s="147"/>
      <c r="BPK42" s="159"/>
      <c r="BPL42" s="160"/>
      <c r="BPQ42" s="161" t="s">
        <v>197</v>
      </c>
      <c r="BPR42" s="147"/>
      <c r="BPS42" s="159"/>
      <c r="BPT42" s="160"/>
      <c r="BPY42" s="161" t="s">
        <v>197</v>
      </c>
      <c r="BPZ42" s="147"/>
      <c r="BQA42" s="159"/>
      <c r="BQB42" s="160"/>
      <c r="BQG42" s="161" t="s">
        <v>197</v>
      </c>
      <c r="BQH42" s="147"/>
      <c r="BQI42" s="159"/>
      <c r="BQJ42" s="160"/>
      <c r="BQO42" s="161" t="s">
        <v>197</v>
      </c>
      <c r="BQP42" s="147"/>
      <c r="BQQ42" s="159"/>
      <c r="BQR42" s="160"/>
      <c r="BQW42" s="161" t="s">
        <v>197</v>
      </c>
      <c r="BQX42" s="147"/>
      <c r="BQY42" s="159"/>
      <c r="BQZ42" s="160"/>
      <c r="BRE42" s="161" t="s">
        <v>197</v>
      </c>
      <c r="BRF42" s="147"/>
      <c r="BRG42" s="159"/>
      <c r="BRH42" s="160"/>
      <c r="BRM42" s="161" t="s">
        <v>197</v>
      </c>
      <c r="BRN42" s="147"/>
      <c r="BRO42" s="159"/>
      <c r="BRP42" s="160"/>
      <c r="BRU42" s="161" t="s">
        <v>197</v>
      </c>
      <c r="BRV42" s="147"/>
      <c r="BRW42" s="159"/>
      <c r="BRX42" s="160"/>
      <c r="BSC42" s="161" t="s">
        <v>197</v>
      </c>
      <c r="BSD42" s="147"/>
      <c r="BSE42" s="159"/>
      <c r="BSF42" s="160"/>
      <c r="BSK42" s="161" t="s">
        <v>197</v>
      </c>
      <c r="BSL42" s="147"/>
      <c r="BSM42" s="159"/>
      <c r="BSN42" s="160"/>
      <c r="BSS42" s="161" t="s">
        <v>197</v>
      </c>
      <c r="BST42" s="147"/>
      <c r="BSU42" s="159"/>
      <c r="BSV42" s="160"/>
      <c r="BTA42" s="161" t="s">
        <v>197</v>
      </c>
      <c r="BTB42" s="147"/>
      <c r="BTC42" s="159"/>
      <c r="BTD42" s="160"/>
      <c r="BTI42" s="161" t="s">
        <v>197</v>
      </c>
      <c r="BTJ42" s="147"/>
      <c r="BTK42" s="159"/>
      <c r="BTL42" s="160"/>
      <c r="BTQ42" s="161" t="s">
        <v>197</v>
      </c>
      <c r="BTR42" s="147"/>
      <c r="BTS42" s="159"/>
      <c r="BTT42" s="160"/>
      <c r="BTY42" s="161" t="s">
        <v>197</v>
      </c>
      <c r="BTZ42" s="147"/>
      <c r="BUA42" s="159"/>
      <c r="BUB42" s="160"/>
      <c r="BUG42" s="161" t="s">
        <v>197</v>
      </c>
      <c r="BUH42" s="147"/>
      <c r="BUI42" s="159"/>
      <c r="BUJ42" s="160"/>
      <c r="BUO42" s="161" t="s">
        <v>197</v>
      </c>
      <c r="BUP42" s="147"/>
      <c r="BUQ42" s="159"/>
      <c r="BUR42" s="160"/>
      <c r="BUW42" s="161" t="s">
        <v>197</v>
      </c>
      <c r="BUX42" s="147"/>
      <c r="BUY42" s="159"/>
      <c r="BUZ42" s="160"/>
      <c r="BVE42" s="161" t="s">
        <v>197</v>
      </c>
      <c r="BVF42" s="147"/>
      <c r="BVG42" s="159"/>
      <c r="BVH42" s="160"/>
      <c r="BVM42" s="161" t="s">
        <v>197</v>
      </c>
      <c r="BVN42" s="147"/>
      <c r="BVO42" s="159"/>
      <c r="BVP42" s="160"/>
      <c r="BVU42" s="161" t="s">
        <v>197</v>
      </c>
      <c r="BVV42" s="147"/>
      <c r="BVW42" s="159"/>
      <c r="BVX42" s="160"/>
      <c r="BWC42" s="161" t="s">
        <v>197</v>
      </c>
      <c r="BWD42" s="147"/>
      <c r="BWE42" s="159"/>
      <c r="BWF42" s="160"/>
      <c r="BWK42" s="161" t="s">
        <v>197</v>
      </c>
      <c r="BWL42" s="147"/>
      <c r="BWM42" s="159"/>
      <c r="BWN42" s="160"/>
      <c r="BWS42" s="161" t="s">
        <v>197</v>
      </c>
      <c r="BWT42" s="147"/>
      <c r="BWU42" s="159"/>
      <c r="BWV42" s="160"/>
      <c r="BXA42" s="161" t="s">
        <v>197</v>
      </c>
      <c r="BXB42" s="147"/>
      <c r="BXC42" s="159"/>
      <c r="BXD42" s="160"/>
      <c r="BXI42" s="161" t="s">
        <v>197</v>
      </c>
      <c r="BXJ42" s="147"/>
      <c r="BXK42" s="159"/>
      <c r="BXL42" s="160"/>
      <c r="BXQ42" s="161" t="s">
        <v>197</v>
      </c>
      <c r="BXR42" s="147"/>
      <c r="BXS42" s="159"/>
      <c r="BXT42" s="160"/>
      <c r="BXY42" s="161" t="s">
        <v>197</v>
      </c>
      <c r="BXZ42" s="147"/>
      <c r="BYA42" s="159"/>
      <c r="BYB42" s="160"/>
      <c r="BYG42" s="161" t="s">
        <v>197</v>
      </c>
      <c r="BYH42" s="147"/>
      <c r="BYI42" s="159"/>
      <c r="BYJ42" s="160"/>
      <c r="BYO42" s="161" t="s">
        <v>197</v>
      </c>
      <c r="BYP42" s="147"/>
      <c r="BYQ42" s="159"/>
      <c r="BYR42" s="160"/>
      <c r="BYW42" s="161" t="s">
        <v>197</v>
      </c>
      <c r="BYX42" s="147"/>
      <c r="BYY42" s="159"/>
      <c r="BYZ42" s="160"/>
      <c r="BZE42" s="161" t="s">
        <v>197</v>
      </c>
      <c r="BZF42" s="147"/>
      <c r="BZG42" s="159"/>
      <c r="BZH42" s="160"/>
      <c r="BZM42" s="161" t="s">
        <v>197</v>
      </c>
      <c r="BZN42" s="147"/>
      <c r="BZO42" s="159"/>
      <c r="BZP42" s="160"/>
      <c r="BZU42" s="161" t="s">
        <v>197</v>
      </c>
      <c r="BZV42" s="147"/>
      <c r="BZW42" s="159"/>
      <c r="BZX42" s="160"/>
      <c r="CAC42" s="161" t="s">
        <v>197</v>
      </c>
      <c r="CAD42" s="147"/>
      <c r="CAE42" s="159"/>
      <c r="CAF42" s="160"/>
      <c r="CAK42" s="161" t="s">
        <v>197</v>
      </c>
      <c r="CAL42" s="147"/>
      <c r="CAM42" s="159"/>
      <c r="CAN42" s="160"/>
      <c r="CAS42" s="161" t="s">
        <v>197</v>
      </c>
      <c r="CAT42" s="147"/>
      <c r="CAU42" s="159"/>
      <c r="CAV42" s="160"/>
      <c r="CBA42" s="161" t="s">
        <v>197</v>
      </c>
      <c r="CBB42" s="147"/>
      <c r="CBC42" s="159"/>
      <c r="CBD42" s="160"/>
      <c r="CBI42" s="161" t="s">
        <v>197</v>
      </c>
      <c r="CBJ42" s="147"/>
      <c r="CBK42" s="159"/>
      <c r="CBL42" s="160"/>
      <c r="CBQ42" s="161" t="s">
        <v>197</v>
      </c>
      <c r="CBR42" s="147"/>
      <c r="CBS42" s="159"/>
      <c r="CBT42" s="160"/>
      <c r="CBY42" s="161" t="s">
        <v>197</v>
      </c>
      <c r="CBZ42" s="147"/>
      <c r="CCA42" s="159"/>
      <c r="CCB42" s="160"/>
      <c r="CCG42" s="161" t="s">
        <v>197</v>
      </c>
      <c r="CCH42" s="147"/>
      <c r="CCI42" s="159"/>
      <c r="CCJ42" s="160"/>
      <c r="CCO42" s="161" t="s">
        <v>197</v>
      </c>
      <c r="CCP42" s="147"/>
      <c r="CCQ42" s="159"/>
      <c r="CCR42" s="160"/>
      <c r="CCW42" s="161" t="s">
        <v>197</v>
      </c>
      <c r="CCX42" s="147"/>
      <c r="CCY42" s="159"/>
      <c r="CCZ42" s="160"/>
      <c r="CDE42" s="161" t="s">
        <v>197</v>
      </c>
      <c r="CDF42" s="147"/>
      <c r="CDG42" s="159"/>
      <c r="CDH42" s="160"/>
      <c r="CDM42" s="161" t="s">
        <v>197</v>
      </c>
      <c r="CDN42" s="147"/>
      <c r="CDO42" s="159"/>
      <c r="CDP42" s="160"/>
      <c r="CDU42" s="161" t="s">
        <v>197</v>
      </c>
      <c r="CDV42" s="147"/>
      <c r="CDW42" s="159"/>
      <c r="CDX42" s="160"/>
      <c r="CEC42" s="161" t="s">
        <v>197</v>
      </c>
      <c r="CED42" s="147"/>
      <c r="CEE42" s="159"/>
      <c r="CEF42" s="160"/>
      <c r="CEK42" s="161" t="s">
        <v>197</v>
      </c>
      <c r="CEL42" s="147"/>
      <c r="CEM42" s="159"/>
      <c r="CEN42" s="160"/>
      <c r="CES42" s="161" t="s">
        <v>197</v>
      </c>
      <c r="CET42" s="147"/>
      <c r="CEU42" s="159"/>
      <c r="CEV42" s="160"/>
      <c r="CFA42" s="161" t="s">
        <v>197</v>
      </c>
      <c r="CFB42" s="147"/>
      <c r="CFC42" s="159"/>
      <c r="CFD42" s="160"/>
      <c r="CFI42" s="161" t="s">
        <v>197</v>
      </c>
      <c r="CFJ42" s="147"/>
      <c r="CFK42" s="159"/>
      <c r="CFL42" s="160"/>
      <c r="CFQ42" s="161" t="s">
        <v>197</v>
      </c>
      <c r="CFR42" s="147"/>
      <c r="CFS42" s="159"/>
      <c r="CFT42" s="160"/>
      <c r="CFY42" s="161" t="s">
        <v>197</v>
      </c>
      <c r="CFZ42" s="147"/>
      <c r="CGA42" s="159"/>
      <c r="CGB42" s="160"/>
      <c r="CGG42" s="161" t="s">
        <v>197</v>
      </c>
      <c r="CGH42" s="147"/>
      <c r="CGI42" s="159"/>
      <c r="CGJ42" s="160"/>
      <c r="CGO42" s="161" t="s">
        <v>197</v>
      </c>
      <c r="CGP42" s="147"/>
      <c r="CGQ42" s="159"/>
      <c r="CGR42" s="160"/>
      <c r="CGW42" s="161" t="s">
        <v>197</v>
      </c>
      <c r="CGX42" s="147"/>
      <c r="CGY42" s="159"/>
      <c r="CGZ42" s="160"/>
      <c r="CHE42" s="161" t="s">
        <v>197</v>
      </c>
      <c r="CHF42" s="147"/>
      <c r="CHG42" s="159"/>
      <c r="CHH42" s="160"/>
      <c r="CHM42" s="161" t="s">
        <v>197</v>
      </c>
      <c r="CHN42" s="147"/>
      <c r="CHO42" s="159"/>
      <c r="CHP42" s="160"/>
      <c r="CHU42" s="161" t="s">
        <v>197</v>
      </c>
      <c r="CHV42" s="147"/>
      <c r="CHW42" s="159"/>
      <c r="CHX42" s="160"/>
      <c r="CIC42" s="161" t="s">
        <v>197</v>
      </c>
      <c r="CID42" s="147"/>
      <c r="CIE42" s="159"/>
      <c r="CIF42" s="160"/>
      <c r="CIK42" s="161" t="s">
        <v>197</v>
      </c>
      <c r="CIL42" s="147"/>
      <c r="CIM42" s="159"/>
      <c r="CIN42" s="160"/>
      <c r="CIS42" s="161" t="s">
        <v>197</v>
      </c>
      <c r="CIT42" s="147"/>
      <c r="CIU42" s="159"/>
      <c r="CIV42" s="160"/>
      <c r="CJA42" s="161" t="s">
        <v>197</v>
      </c>
      <c r="CJB42" s="147"/>
      <c r="CJC42" s="159"/>
      <c r="CJD42" s="160"/>
      <c r="CJI42" s="161" t="s">
        <v>197</v>
      </c>
      <c r="CJJ42" s="147"/>
      <c r="CJK42" s="159"/>
      <c r="CJL42" s="160"/>
      <c r="CJQ42" s="161" t="s">
        <v>197</v>
      </c>
      <c r="CJR42" s="147"/>
      <c r="CJS42" s="159"/>
      <c r="CJT42" s="160"/>
      <c r="CJY42" s="161" t="s">
        <v>197</v>
      </c>
      <c r="CJZ42" s="147"/>
      <c r="CKA42" s="159"/>
      <c r="CKB42" s="160"/>
      <c r="CKG42" s="161" t="s">
        <v>197</v>
      </c>
      <c r="CKH42" s="147"/>
      <c r="CKI42" s="159"/>
      <c r="CKJ42" s="160"/>
      <c r="CKO42" s="161" t="s">
        <v>197</v>
      </c>
      <c r="CKP42" s="147"/>
      <c r="CKQ42" s="159"/>
      <c r="CKR42" s="160"/>
      <c r="CKW42" s="161" t="s">
        <v>197</v>
      </c>
      <c r="CKX42" s="147"/>
      <c r="CKY42" s="159"/>
      <c r="CKZ42" s="160"/>
      <c r="CLE42" s="161" t="s">
        <v>197</v>
      </c>
      <c r="CLF42" s="147"/>
      <c r="CLG42" s="159"/>
      <c r="CLH42" s="160"/>
      <c r="CLM42" s="161" t="s">
        <v>197</v>
      </c>
      <c r="CLN42" s="147"/>
      <c r="CLO42" s="159"/>
      <c r="CLP42" s="160"/>
      <c r="CLU42" s="161" t="s">
        <v>197</v>
      </c>
      <c r="CLV42" s="147"/>
      <c r="CLW42" s="159"/>
      <c r="CLX42" s="160"/>
      <c r="CMC42" s="161" t="s">
        <v>197</v>
      </c>
      <c r="CMD42" s="147"/>
      <c r="CME42" s="159"/>
      <c r="CMF42" s="160"/>
      <c r="CMK42" s="161" t="s">
        <v>197</v>
      </c>
      <c r="CML42" s="147"/>
      <c r="CMM42" s="159"/>
      <c r="CMN42" s="160"/>
      <c r="CMS42" s="161" t="s">
        <v>197</v>
      </c>
      <c r="CMT42" s="147"/>
      <c r="CMU42" s="159"/>
      <c r="CMV42" s="160"/>
      <c r="CNA42" s="161" t="s">
        <v>197</v>
      </c>
      <c r="CNB42" s="147"/>
      <c r="CNC42" s="159"/>
      <c r="CND42" s="160"/>
      <c r="CNI42" s="161" t="s">
        <v>197</v>
      </c>
      <c r="CNJ42" s="147"/>
      <c r="CNK42" s="159"/>
      <c r="CNL42" s="160"/>
      <c r="CNQ42" s="161" t="s">
        <v>197</v>
      </c>
      <c r="CNR42" s="147"/>
      <c r="CNS42" s="159"/>
      <c r="CNT42" s="160"/>
      <c r="CNY42" s="161" t="s">
        <v>197</v>
      </c>
      <c r="CNZ42" s="147"/>
      <c r="COA42" s="159"/>
      <c r="COB42" s="160"/>
      <c r="COG42" s="161" t="s">
        <v>197</v>
      </c>
      <c r="COH42" s="147"/>
      <c r="COI42" s="159"/>
      <c r="COJ42" s="160"/>
      <c r="COO42" s="161" t="s">
        <v>197</v>
      </c>
      <c r="COP42" s="147"/>
      <c r="COQ42" s="159"/>
      <c r="COR42" s="160"/>
      <c r="COW42" s="161" t="s">
        <v>197</v>
      </c>
      <c r="COX42" s="147"/>
      <c r="COY42" s="159"/>
      <c r="COZ42" s="160"/>
      <c r="CPE42" s="161" t="s">
        <v>197</v>
      </c>
      <c r="CPF42" s="147"/>
      <c r="CPG42" s="159"/>
      <c r="CPH42" s="160"/>
      <c r="CPM42" s="161" t="s">
        <v>197</v>
      </c>
      <c r="CPN42" s="147"/>
      <c r="CPO42" s="159"/>
      <c r="CPP42" s="160"/>
      <c r="CPU42" s="161" t="s">
        <v>197</v>
      </c>
      <c r="CPV42" s="147"/>
      <c r="CPW42" s="159"/>
      <c r="CPX42" s="160"/>
      <c r="CQC42" s="161" t="s">
        <v>197</v>
      </c>
      <c r="CQD42" s="147"/>
      <c r="CQE42" s="159"/>
      <c r="CQF42" s="160"/>
      <c r="CQK42" s="161" t="s">
        <v>197</v>
      </c>
      <c r="CQL42" s="147"/>
      <c r="CQM42" s="159"/>
      <c r="CQN42" s="160"/>
      <c r="CQS42" s="161" t="s">
        <v>197</v>
      </c>
      <c r="CQT42" s="147"/>
      <c r="CQU42" s="159"/>
      <c r="CQV42" s="160"/>
      <c r="CRA42" s="161" t="s">
        <v>197</v>
      </c>
      <c r="CRB42" s="147"/>
      <c r="CRC42" s="159"/>
      <c r="CRD42" s="160"/>
      <c r="CRI42" s="161" t="s">
        <v>197</v>
      </c>
      <c r="CRJ42" s="147"/>
      <c r="CRK42" s="159"/>
      <c r="CRL42" s="160"/>
      <c r="CRQ42" s="161" t="s">
        <v>197</v>
      </c>
      <c r="CRR42" s="147"/>
      <c r="CRS42" s="159"/>
      <c r="CRT42" s="160"/>
      <c r="CRY42" s="161" t="s">
        <v>197</v>
      </c>
      <c r="CRZ42" s="147"/>
      <c r="CSA42" s="159"/>
      <c r="CSB42" s="160"/>
      <c r="CSG42" s="161" t="s">
        <v>197</v>
      </c>
      <c r="CSH42" s="147"/>
      <c r="CSI42" s="159"/>
      <c r="CSJ42" s="160"/>
      <c r="CSO42" s="161" t="s">
        <v>197</v>
      </c>
      <c r="CSP42" s="147"/>
      <c r="CSQ42" s="159"/>
      <c r="CSR42" s="160"/>
      <c r="CSW42" s="161" t="s">
        <v>197</v>
      </c>
      <c r="CSX42" s="147"/>
      <c r="CSY42" s="159"/>
      <c r="CSZ42" s="160"/>
      <c r="CTE42" s="161" t="s">
        <v>197</v>
      </c>
      <c r="CTF42" s="147"/>
      <c r="CTG42" s="159"/>
      <c r="CTH42" s="160"/>
      <c r="CTM42" s="161" t="s">
        <v>197</v>
      </c>
      <c r="CTN42" s="147"/>
      <c r="CTO42" s="159"/>
      <c r="CTP42" s="160"/>
      <c r="CTU42" s="161" t="s">
        <v>197</v>
      </c>
      <c r="CTV42" s="147"/>
      <c r="CTW42" s="159"/>
      <c r="CTX42" s="160"/>
      <c r="CUC42" s="161" t="s">
        <v>197</v>
      </c>
      <c r="CUD42" s="147"/>
      <c r="CUE42" s="159"/>
      <c r="CUF42" s="160"/>
      <c r="CUK42" s="161" t="s">
        <v>197</v>
      </c>
      <c r="CUL42" s="147"/>
      <c r="CUM42" s="159"/>
      <c r="CUN42" s="160"/>
      <c r="CUS42" s="161" t="s">
        <v>197</v>
      </c>
      <c r="CUT42" s="147"/>
      <c r="CUU42" s="159"/>
      <c r="CUV42" s="160"/>
      <c r="CVA42" s="161" t="s">
        <v>197</v>
      </c>
      <c r="CVB42" s="147"/>
      <c r="CVC42" s="159"/>
      <c r="CVD42" s="160"/>
      <c r="CVI42" s="161" t="s">
        <v>197</v>
      </c>
      <c r="CVJ42" s="147"/>
      <c r="CVK42" s="159"/>
      <c r="CVL42" s="160"/>
      <c r="CVQ42" s="161" t="s">
        <v>197</v>
      </c>
      <c r="CVR42" s="147"/>
      <c r="CVS42" s="159"/>
      <c r="CVT42" s="160"/>
      <c r="CVY42" s="161" t="s">
        <v>197</v>
      </c>
      <c r="CVZ42" s="147"/>
      <c r="CWA42" s="159"/>
      <c r="CWB42" s="160"/>
      <c r="CWG42" s="161" t="s">
        <v>197</v>
      </c>
      <c r="CWH42" s="147"/>
      <c r="CWI42" s="159"/>
      <c r="CWJ42" s="160"/>
      <c r="CWO42" s="161" t="s">
        <v>197</v>
      </c>
      <c r="CWP42" s="147"/>
      <c r="CWQ42" s="159"/>
      <c r="CWR42" s="160"/>
      <c r="CWW42" s="161" t="s">
        <v>197</v>
      </c>
      <c r="CWX42" s="147"/>
      <c r="CWY42" s="159"/>
      <c r="CWZ42" s="160"/>
      <c r="CXE42" s="161" t="s">
        <v>197</v>
      </c>
      <c r="CXF42" s="147"/>
      <c r="CXG42" s="159"/>
      <c r="CXH42" s="160"/>
      <c r="CXM42" s="161" t="s">
        <v>197</v>
      </c>
      <c r="CXN42" s="147"/>
      <c r="CXO42" s="159"/>
      <c r="CXP42" s="160"/>
      <c r="CXU42" s="161" t="s">
        <v>197</v>
      </c>
      <c r="CXV42" s="147"/>
      <c r="CXW42" s="159"/>
      <c r="CXX42" s="160"/>
      <c r="CYC42" s="161" t="s">
        <v>197</v>
      </c>
      <c r="CYD42" s="147"/>
      <c r="CYE42" s="159"/>
      <c r="CYF42" s="160"/>
      <c r="CYK42" s="161" t="s">
        <v>197</v>
      </c>
      <c r="CYL42" s="147"/>
      <c r="CYM42" s="159"/>
      <c r="CYN42" s="160"/>
      <c r="CYS42" s="161" t="s">
        <v>197</v>
      </c>
      <c r="CYT42" s="147"/>
      <c r="CYU42" s="159"/>
      <c r="CYV42" s="160"/>
      <c r="CZA42" s="161" t="s">
        <v>197</v>
      </c>
      <c r="CZB42" s="147"/>
      <c r="CZC42" s="159"/>
      <c r="CZD42" s="160"/>
      <c r="CZI42" s="161" t="s">
        <v>197</v>
      </c>
      <c r="CZJ42" s="147"/>
      <c r="CZK42" s="159"/>
      <c r="CZL42" s="160"/>
      <c r="CZQ42" s="161" t="s">
        <v>197</v>
      </c>
      <c r="CZR42" s="147"/>
      <c r="CZS42" s="159"/>
      <c r="CZT42" s="160"/>
      <c r="CZY42" s="161" t="s">
        <v>197</v>
      </c>
      <c r="CZZ42" s="147"/>
      <c r="DAA42" s="159"/>
      <c r="DAB42" s="160"/>
      <c r="DAG42" s="161" t="s">
        <v>197</v>
      </c>
      <c r="DAH42" s="147"/>
      <c r="DAI42" s="159"/>
      <c r="DAJ42" s="160"/>
      <c r="DAO42" s="161" t="s">
        <v>197</v>
      </c>
      <c r="DAP42" s="147"/>
      <c r="DAQ42" s="159"/>
      <c r="DAR42" s="160"/>
      <c r="DAW42" s="161" t="s">
        <v>197</v>
      </c>
      <c r="DAX42" s="147"/>
      <c r="DAY42" s="159"/>
      <c r="DAZ42" s="160"/>
      <c r="DBE42" s="161" t="s">
        <v>197</v>
      </c>
      <c r="DBF42" s="147"/>
      <c r="DBG42" s="159"/>
      <c r="DBH42" s="160"/>
      <c r="DBM42" s="161" t="s">
        <v>197</v>
      </c>
      <c r="DBN42" s="147"/>
      <c r="DBO42" s="159"/>
      <c r="DBP42" s="160"/>
      <c r="DBU42" s="161" t="s">
        <v>197</v>
      </c>
      <c r="DBV42" s="147"/>
      <c r="DBW42" s="159"/>
      <c r="DBX42" s="160"/>
      <c r="DCC42" s="161" t="s">
        <v>197</v>
      </c>
      <c r="DCD42" s="147"/>
      <c r="DCE42" s="159"/>
      <c r="DCF42" s="160"/>
      <c r="DCK42" s="161" t="s">
        <v>197</v>
      </c>
      <c r="DCL42" s="147"/>
      <c r="DCM42" s="159"/>
      <c r="DCN42" s="160"/>
      <c r="DCS42" s="161" t="s">
        <v>197</v>
      </c>
      <c r="DCT42" s="147"/>
      <c r="DCU42" s="159"/>
      <c r="DCV42" s="160"/>
      <c r="DDA42" s="161" t="s">
        <v>197</v>
      </c>
      <c r="DDB42" s="147"/>
      <c r="DDC42" s="159"/>
      <c r="DDD42" s="160"/>
      <c r="DDI42" s="161" t="s">
        <v>197</v>
      </c>
      <c r="DDJ42" s="147"/>
      <c r="DDK42" s="159"/>
      <c r="DDL42" s="160"/>
      <c r="DDQ42" s="161" t="s">
        <v>197</v>
      </c>
      <c r="DDR42" s="147"/>
      <c r="DDS42" s="159"/>
      <c r="DDT42" s="160"/>
      <c r="DDY42" s="161" t="s">
        <v>197</v>
      </c>
      <c r="DDZ42" s="147"/>
      <c r="DEA42" s="159"/>
      <c r="DEB42" s="160"/>
      <c r="DEG42" s="161" t="s">
        <v>197</v>
      </c>
      <c r="DEH42" s="147"/>
      <c r="DEI42" s="159"/>
      <c r="DEJ42" s="160"/>
      <c r="DEO42" s="161" t="s">
        <v>197</v>
      </c>
      <c r="DEP42" s="147"/>
      <c r="DEQ42" s="159"/>
      <c r="DER42" s="160"/>
      <c r="DEW42" s="161" t="s">
        <v>197</v>
      </c>
      <c r="DEX42" s="147"/>
      <c r="DEY42" s="159"/>
      <c r="DEZ42" s="160"/>
      <c r="DFE42" s="161" t="s">
        <v>197</v>
      </c>
      <c r="DFF42" s="147"/>
      <c r="DFG42" s="159"/>
      <c r="DFH42" s="160"/>
      <c r="DFM42" s="161" t="s">
        <v>197</v>
      </c>
      <c r="DFN42" s="147"/>
      <c r="DFO42" s="159"/>
      <c r="DFP42" s="160"/>
      <c r="DFU42" s="161" t="s">
        <v>197</v>
      </c>
      <c r="DFV42" s="147"/>
      <c r="DFW42" s="159"/>
      <c r="DFX42" s="160"/>
      <c r="DGC42" s="161" t="s">
        <v>197</v>
      </c>
      <c r="DGD42" s="147"/>
      <c r="DGE42" s="159"/>
      <c r="DGF42" s="160"/>
      <c r="DGK42" s="161" t="s">
        <v>197</v>
      </c>
      <c r="DGL42" s="147"/>
      <c r="DGM42" s="159"/>
      <c r="DGN42" s="160"/>
      <c r="DGS42" s="161" t="s">
        <v>197</v>
      </c>
      <c r="DGT42" s="147"/>
      <c r="DGU42" s="159"/>
      <c r="DGV42" s="160"/>
      <c r="DHA42" s="161" t="s">
        <v>197</v>
      </c>
      <c r="DHB42" s="147"/>
      <c r="DHC42" s="159"/>
      <c r="DHD42" s="160"/>
      <c r="DHI42" s="161" t="s">
        <v>197</v>
      </c>
      <c r="DHJ42" s="147"/>
      <c r="DHK42" s="159"/>
      <c r="DHL42" s="160"/>
      <c r="DHQ42" s="161" t="s">
        <v>197</v>
      </c>
      <c r="DHR42" s="147"/>
      <c r="DHS42" s="159"/>
      <c r="DHT42" s="160"/>
      <c r="DHY42" s="161" t="s">
        <v>197</v>
      </c>
      <c r="DHZ42" s="147"/>
      <c r="DIA42" s="159"/>
      <c r="DIB42" s="160"/>
      <c r="DIG42" s="161" t="s">
        <v>197</v>
      </c>
      <c r="DIH42" s="147"/>
      <c r="DII42" s="159"/>
      <c r="DIJ42" s="160"/>
      <c r="DIO42" s="161" t="s">
        <v>197</v>
      </c>
      <c r="DIP42" s="147"/>
      <c r="DIQ42" s="159"/>
      <c r="DIR42" s="160"/>
      <c r="DIW42" s="161" t="s">
        <v>197</v>
      </c>
      <c r="DIX42" s="147"/>
      <c r="DIY42" s="159"/>
      <c r="DIZ42" s="160"/>
      <c r="DJE42" s="161" t="s">
        <v>197</v>
      </c>
      <c r="DJF42" s="147"/>
      <c r="DJG42" s="159"/>
      <c r="DJH42" s="160"/>
      <c r="DJM42" s="161" t="s">
        <v>197</v>
      </c>
      <c r="DJN42" s="147"/>
      <c r="DJO42" s="159"/>
      <c r="DJP42" s="160"/>
      <c r="DJU42" s="161" t="s">
        <v>197</v>
      </c>
      <c r="DJV42" s="147"/>
      <c r="DJW42" s="159"/>
      <c r="DJX42" s="160"/>
      <c r="DKC42" s="161" t="s">
        <v>197</v>
      </c>
      <c r="DKD42" s="147"/>
      <c r="DKE42" s="159"/>
      <c r="DKF42" s="160"/>
      <c r="DKK42" s="161" t="s">
        <v>197</v>
      </c>
      <c r="DKL42" s="147"/>
      <c r="DKM42" s="159"/>
      <c r="DKN42" s="160"/>
      <c r="DKS42" s="161" t="s">
        <v>197</v>
      </c>
      <c r="DKT42" s="147"/>
      <c r="DKU42" s="159"/>
      <c r="DKV42" s="160"/>
      <c r="DLA42" s="161" t="s">
        <v>197</v>
      </c>
      <c r="DLB42" s="147"/>
      <c r="DLC42" s="159"/>
      <c r="DLD42" s="160"/>
      <c r="DLI42" s="161" t="s">
        <v>197</v>
      </c>
      <c r="DLJ42" s="147"/>
      <c r="DLK42" s="159"/>
      <c r="DLL42" s="160"/>
      <c r="DLQ42" s="161" t="s">
        <v>197</v>
      </c>
      <c r="DLR42" s="147"/>
      <c r="DLS42" s="159"/>
      <c r="DLT42" s="160"/>
      <c r="DLY42" s="161" t="s">
        <v>197</v>
      </c>
      <c r="DLZ42" s="147"/>
      <c r="DMA42" s="159"/>
      <c r="DMB42" s="160"/>
      <c r="DMG42" s="161" t="s">
        <v>197</v>
      </c>
      <c r="DMH42" s="147"/>
      <c r="DMI42" s="159"/>
      <c r="DMJ42" s="160"/>
      <c r="DMO42" s="161" t="s">
        <v>197</v>
      </c>
      <c r="DMP42" s="147"/>
      <c r="DMQ42" s="159"/>
      <c r="DMR42" s="160"/>
      <c r="DMW42" s="161" t="s">
        <v>197</v>
      </c>
      <c r="DMX42" s="147"/>
      <c r="DMY42" s="159"/>
      <c r="DMZ42" s="160"/>
      <c r="DNE42" s="161" t="s">
        <v>197</v>
      </c>
      <c r="DNF42" s="147"/>
      <c r="DNG42" s="159"/>
      <c r="DNH42" s="160"/>
      <c r="DNM42" s="161" t="s">
        <v>197</v>
      </c>
      <c r="DNN42" s="147"/>
      <c r="DNO42" s="159"/>
      <c r="DNP42" s="160"/>
      <c r="DNU42" s="161" t="s">
        <v>197</v>
      </c>
      <c r="DNV42" s="147"/>
      <c r="DNW42" s="159"/>
      <c r="DNX42" s="160"/>
      <c r="DOC42" s="161" t="s">
        <v>197</v>
      </c>
      <c r="DOD42" s="147"/>
      <c r="DOE42" s="159"/>
      <c r="DOF42" s="160"/>
      <c r="DOK42" s="161" t="s">
        <v>197</v>
      </c>
      <c r="DOL42" s="147"/>
      <c r="DOM42" s="159"/>
      <c r="DON42" s="160"/>
      <c r="DOS42" s="161" t="s">
        <v>197</v>
      </c>
      <c r="DOT42" s="147"/>
      <c r="DOU42" s="159"/>
      <c r="DOV42" s="160"/>
      <c r="DPA42" s="161" t="s">
        <v>197</v>
      </c>
      <c r="DPB42" s="147"/>
      <c r="DPC42" s="159"/>
      <c r="DPD42" s="160"/>
      <c r="DPI42" s="161" t="s">
        <v>197</v>
      </c>
      <c r="DPJ42" s="147"/>
      <c r="DPK42" s="159"/>
      <c r="DPL42" s="160"/>
      <c r="DPQ42" s="161" t="s">
        <v>197</v>
      </c>
      <c r="DPR42" s="147"/>
      <c r="DPS42" s="159"/>
      <c r="DPT42" s="160"/>
      <c r="DPY42" s="161" t="s">
        <v>197</v>
      </c>
      <c r="DPZ42" s="147"/>
      <c r="DQA42" s="159"/>
      <c r="DQB42" s="160"/>
      <c r="DQG42" s="161" t="s">
        <v>197</v>
      </c>
      <c r="DQH42" s="147"/>
      <c r="DQI42" s="159"/>
      <c r="DQJ42" s="160"/>
      <c r="DQO42" s="161" t="s">
        <v>197</v>
      </c>
      <c r="DQP42" s="147"/>
      <c r="DQQ42" s="159"/>
      <c r="DQR42" s="160"/>
      <c r="DQW42" s="161" t="s">
        <v>197</v>
      </c>
      <c r="DQX42" s="147"/>
      <c r="DQY42" s="159"/>
      <c r="DQZ42" s="160"/>
      <c r="DRE42" s="161" t="s">
        <v>197</v>
      </c>
      <c r="DRF42" s="147"/>
      <c r="DRG42" s="159"/>
      <c r="DRH42" s="160"/>
      <c r="DRM42" s="161" t="s">
        <v>197</v>
      </c>
      <c r="DRN42" s="147"/>
      <c r="DRO42" s="159"/>
      <c r="DRP42" s="160"/>
      <c r="DRU42" s="161" t="s">
        <v>197</v>
      </c>
      <c r="DRV42" s="147"/>
      <c r="DRW42" s="159"/>
      <c r="DRX42" s="160"/>
      <c r="DSC42" s="161" t="s">
        <v>197</v>
      </c>
      <c r="DSD42" s="147"/>
      <c r="DSE42" s="159"/>
      <c r="DSF42" s="160"/>
      <c r="DSK42" s="161" t="s">
        <v>197</v>
      </c>
      <c r="DSL42" s="147"/>
      <c r="DSM42" s="159"/>
      <c r="DSN42" s="160"/>
      <c r="DSS42" s="161" t="s">
        <v>197</v>
      </c>
      <c r="DST42" s="147"/>
      <c r="DSU42" s="159"/>
      <c r="DSV42" s="160"/>
      <c r="DTA42" s="161" t="s">
        <v>197</v>
      </c>
      <c r="DTB42" s="147"/>
      <c r="DTC42" s="159"/>
      <c r="DTD42" s="160"/>
      <c r="DTI42" s="161" t="s">
        <v>197</v>
      </c>
      <c r="DTJ42" s="147"/>
      <c r="DTK42" s="159"/>
      <c r="DTL42" s="160"/>
      <c r="DTQ42" s="161" t="s">
        <v>197</v>
      </c>
      <c r="DTR42" s="147"/>
      <c r="DTS42" s="159"/>
      <c r="DTT42" s="160"/>
      <c r="DTY42" s="161" t="s">
        <v>197</v>
      </c>
      <c r="DTZ42" s="147"/>
      <c r="DUA42" s="159"/>
      <c r="DUB42" s="160"/>
      <c r="DUG42" s="161" t="s">
        <v>197</v>
      </c>
      <c r="DUH42" s="147"/>
      <c r="DUI42" s="159"/>
      <c r="DUJ42" s="160"/>
      <c r="DUO42" s="161" t="s">
        <v>197</v>
      </c>
      <c r="DUP42" s="147"/>
      <c r="DUQ42" s="159"/>
      <c r="DUR42" s="160"/>
      <c r="DUW42" s="161" t="s">
        <v>197</v>
      </c>
      <c r="DUX42" s="147"/>
      <c r="DUY42" s="159"/>
      <c r="DUZ42" s="160"/>
      <c r="DVE42" s="161" t="s">
        <v>197</v>
      </c>
      <c r="DVF42" s="147"/>
      <c r="DVG42" s="159"/>
      <c r="DVH42" s="160"/>
      <c r="DVM42" s="161" t="s">
        <v>197</v>
      </c>
      <c r="DVN42" s="147"/>
      <c r="DVO42" s="159"/>
      <c r="DVP42" s="160"/>
      <c r="DVU42" s="161" t="s">
        <v>197</v>
      </c>
      <c r="DVV42" s="147"/>
      <c r="DVW42" s="159"/>
      <c r="DVX42" s="160"/>
      <c r="DWC42" s="161" t="s">
        <v>197</v>
      </c>
      <c r="DWD42" s="147"/>
      <c r="DWE42" s="159"/>
      <c r="DWF42" s="160"/>
      <c r="DWK42" s="161" t="s">
        <v>197</v>
      </c>
      <c r="DWL42" s="147"/>
      <c r="DWM42" s="159"/>
      <c r="DWN42" s="160"/>
      <c r="DWS42" s="161" t="s">
        <v>197</v>
      </c>
      <c r="DWT42" s="147"/>
      <c r="DWU42" s="159"/>
      <c r="DWV42" s="160"/>
      <c r="DXA42" s="161" t="s">
        <v>197</v>
      </c>
      <c r="DXB42" s="147"/>
      <c r="DXC42" s="159"/>
      <c r="DXD42" s="160"/>
      <c r="DXI42" s="161" t="s">
        <v>197</v>
      </c>
      <c r="DXJ42" s="147"/>
      <c r="DXK42" s="159"/>
      <c r="DXL42" s="160"/>
      <c r="DXQ42" s="161" t="s">
        <v>197</v>
      </c>
      <c r="DXR42" s="147"/>
      <c r="DXS42" s="159"/>
      <c r="DXT42" s="160"/>
      <c r="DXY42" s="161" t="s">
        <v>197</v>
      </c>
      <c r="DXZ42" s="147"/>
      <c r="DYA42" s="159"/>
      <c r="DYB42" s="160"/>
      <c r="DYG42" s="161" t="s">
        <v>197</v>
      </c>
      <c r="DYH42" s="147"/>
      <c r="DYI42" s="159"/>
      <c r="DYJ42" s="160"/>
      <c r="DYO42" s="161" t="s">
        <v>197</v>
      </c>
      <c r="DYP42" s="147"/>
      <c r="DYQ42" s="159"/>
      <c r="DYR42" s="160"/>
      <c r="DYW42" s="161" t="s">
        <v>197</v>
      </c>
      <c r="DYX42" s="147"/>
      <c r="DYY42" s="159"/>
      <c r="DYZ42" s="160"/>
      <c r="DZE42" s="161" t="s">
        <v>197</v>
      </c>
      <c r="DZF42" s="147"/>
      <c r="DZG42" s="159"/>
      <c r="DZH42" s="160"/>
      <c r="DZM42" s="161" t="s">
        <v>197</v>
      </c>
      <c r="DZN42" s="147"/>
      <c r="DZO42" s="159"/>
      <c r="DZP42" s="160"/>
      <c r="DZU42" s="161" t="s">
        <v>197</v>
      </c>
      <c r="DZV42" s="147"/>
      <c r="DZW42" s="159"/>
      <c r="DZX42" s="160"/>
      <c r="EAC42" s="161" t="s">
        <v>197</v>
      </c>
      <c r="EAD42" s="147"/>
      <c r="EAE42" s="159"/>
      <c r="EAF42" s="160"/>
      <c r="EAK42" s="161" t="s">
        <v>197</v>
      </c>
      <c r="EAL42" s="147"/>
      <c r="EAM42" s="159"/>
      <c r="EAN42" s="160"/>
      <c r="EAS42" s="161" t="s">
        <v>197</v>
      </c>
      <c r="EAT42" s="147"/>
      <c r="EAU42" s="159"/>
      <c r="EAV42" s="160"/>
      <c r="EBA42" s="161" t="s">
        <v>197</v>
      </c>
      <c r="EBB42" s="147"/>
      <c r="EBC42" s="159"/>
      <c r="EBD42" s="160"/>
      <c r="EBI42" s="161" t="s">
        <v>197</v>
      </c>
      <c r="EBJ42" s="147"/>
      <c r="EBK42" s="159"/>
      <c r="EBL42" s="160"/>
      <c r="EBQ42" s="161" t="s">
        <v>197</v>
      </c>
      <c r="EBR42" s="147"/>
      <c r="EBS42" s="159"/>
      <c r="EBT42" s="160"/>
      <c r="EBY42" s="161" t="s">
        <v>197</v>
      </c>
      <c r="EBZ42" s="147"/>
      <c r="ECA42" s="159"/>
      <c r="ECB42" s="160"/>
      <c r="ECG42" s="161" t="s">
        <v>197</v>
      </c>
      <c r="ECH42" s="147"/>
      <c r="ECI42" s="159"/>
      <c r="ECJ42" s="160"/>
      <c r="ECO42" s="161" t="s">
        <v>197</v>
      </c>
      <c r="ECP42" s="147"/>
      <c r="ECQ42" s="159"/>
      <c r="ECR42" s="160"/>
      <c r="ECW42" s="161" t="s">
        <v>197</v>
      </c>
      <c r="ECX42" s="147"/>
      <c r="ECY42" s="159"/>
      <c r="ECZ42" s="160"/>
      <c r="EDE42" s="161" t="s">
        <v>197</v>
      </c>
      <c r="EDF42" s="147"/>
      <c r="EDG42" s="159"/>
      <c r="EDH42" s="160"/>
      <c r="EDM42" s="161" t="s">
        <v>197</v>
      </c>
      <c r="EDN42" s="147"/>
      <c r="EDO42" s="159"/>
      <c r="EDP42" s="160"/>
      <c r="EDU42" s="161" t="s">
        <v>197</v>
      </c>
      <c r="EDV42" s="147"/>
      <c r="EDW42" s="159"/>
      <c r="EDX42" s="160"/>
      <c r="EEC42" s="161" t="s">
        <v>197</v>
      </c>
      <c r="EED42" s="147"/>
      <c r="EEE42" s="159"/>
      <c r="EEF42" s="160"/>
      <c r="EEK42" s="161" t="s">
        <v>197</v>
      </c>
      <c r="EEL42" s="147"/>
      <c r="EEM42" s="159"/>
      <c r="EEN42" s="160"/>
      <c r="EES42" s="161" t="s">
        <v>197</v>
      </c>
      <c r="EET42" s="147"/>
      <c r="EEU42" s="159"/>
      <c r="EEV42" s="160"/>
      <c r="EFA42" s="161" t="s">
        <v>197</v>
      </c>
      <c r="EFB42" s="147"/>
      <c r="EFC42" s="159"/>
      <c r="EFD42" s="160"/>
      <c r="EFI42" s="161" t="s">
        <v>197</v>
      </c>
      <c r="EFJ42" s="147"/>
      <c r="EFK42" s="159"/>
      <c r="EFL42" s="160"/>
      <c r="EFQ42" s="161" t="s">
        <v>197</v>
      </c>
      <c r="EFR42" s="147"/>
      <c r="EFS42" s="159"/>
      <c r="EFT42" s="160"/>
      <c r="EFY42" s="161" t="s">
        <v>197</v>
      </c>
      <c r="EFZ42" s="147"/>
      <c r="EGA42" s="159"/>
      <c r="EGB42" s="160"/>
      <c r="EGG42" s="161" t="s">
        <v>197</v>
      </c>
      <c r="EGH42" s="147"/>
      <c r="EGI42" s="159"/>
      <c r="EGJ42" s="160"/>
      <c r="EGO42" s="161" t="s">
        <v>197</v>
      </c>
      <c r="EGP42" s="147"/>
      <c r="EGQ42" s="159"/>
      <c r="EGR42" s="160"/>
      <c r="EGW42" s="161" t="s">
        <v>197</v>
      </c>
      <c r="EGX42" s="147"/>
      <c r="EGY42" s="159"/>
      <c r="EGZ42" s="160"/>
      <c r="EHE42" s="161" t="s">
        <v>197</v>
      </c>
      <c r="EHF42" s="147"/>
      <c r="EHG42" s="159"/>
      <c r="EHH42" s="160"/>
      <c r="EHM42" s="161" t="s">
        <v>197</v>
      </c>
      <c r="EHN42" s="147"/>
      <c r="EHO42" s="159"/>
      <c r="EHP42" s="160"/>
      <c r="EHU42" s="161" t="s">
        <v>197</v>
      </c>
      <c r="EHV42" s="147"/>
      <c r="EHW42" s="159"/>
      <c r="EHX42" s="160"/>
      <c r="EIC42" s="161" t="s">
        <v>197</v>
      </c>
      <c r="EID42" s="147"/>
      <c r="EIE42" s="159"/>
      <c r="EIF42" s="160"/>
      <c r="EIK42" s="161" t="s">
        <v>197</v>
      </c>
      <c r="EIL42" s="147"/>
      <c r="EIM42" s="159"/>
      <c r="EIN42" s="160"/>
      <c r="EIS42" s="161" t="s">
        <v>197</v>
      </c>
      <c r="EIT42" s="147"/>
      <c r="EIU42" s="159"/>
      <c r="EIV42" s="160"/>
      <c r="EJA42" s="161" t="s">
        <v>197</v>
      </c>
      <c r="EJB42" s="147"/>
      <c r="EJC42" s="159"/>
      <c r="EJD42" s="160"/>
      <c r="EJI42" s="161" t="s">
        <v>197</v>
      </c>
      <c r="EJJ42" s="147"/>
      <c r="EJK42" s="159"/>
      <c r="EJL42" s="160"/>
      <c r="EJQ42" s="161" t="s">
        <v>197</v>
      </c>
      <c r="EJR42" s="147"/>
      <c r="EJS42" s="159"/>
      <c r="EJT42" s="160"/>
      <c r="EJY42" s="161" t="s">
        <v>197</v>
      </c>
      <c r="EJZ42" s="147"/>
      <c r="EKA42" s="159"/>
      <c r="EKB42" s="160"/>
      <c r="EKG42" s="161" t="s">
        <v>197</v>
      </c>
      <c r="EKH42" s="147"/>
      <c r="EKI42" s="159"/>
      <c r="EKJ42" s="160"/>
      <c r="EKO42" s="161" t="s">
        <v>197</v>
      </c>
      <c r="EKP42" s="147"/>
      <c r="EKQ42" s="159"/>
      <c r="EKR42" s="160"/>
      <c r="EKW42" s="161" t="s">
        <v>197</v>
      </c>
      <c r="EKX42" s="147"/>
      <c r="EKY42" s="159"/>
      <c r="EKZ42" s="160"/>
      <c r="ELE42" s="161" t="s">
        <v>197</v>
      </c>
      <c r="ELF42" s="147"/>
      <c r="ELG42" s="159"/>
      <c r="ELH42" s="160"/>
      <c r="ELM42" s="161" t="s">
        <v>197</v>
      </c>
      <c r="ELN42" s="147"/>
      <c r="ELO42" s="159"/>
      <c r="ELP42" s="160"/>
      <c r="ELU42" s="161" t="s">
        <v>197</v>
      </c>
      <c r="ELV42" s="147"/>
      <c r="ELW42" s="159"/>
      <c r="ELX42" s="160"/>
      <c r="EMC42" s="161" t="s">
        <v>197</v>
      </c>
      <c r="EMD42" s="147"/>
      <c r="EME42" s="159"/>
      <c r="EMF42" s="160"/>
      <c r="EMK42" s="161" t="s">
        <v>197</v>
      </c>
      <c r="EML42" s="147"/>
      <c r="EMM42" s="159"/>
      <c r="EMN42" s="160"/>
      <c r="EMS42" s="161" t="s">
        <v>197</v>
      </c>
      <c r="EMT42" s="147"/>
      <c r="EMU42" s="159"/>
      <c r="EMV42" s="160"/>
      <c r="ENA42" s="161" t="s">
        <v>197</v>
      </c>
      <c r="ENB42" s="147"/>
      <c r="ENC42" s="159"/>
      <c r="END42" s="160"/>
      <c r="ENI42" s="161" t="s">
        <v>197</v>
      </c>
      <c r="ENJ42" s="147"/>
      <c r="ENK42" s="159"/>
      <c r="ENL42" s="160"/>
      <c r="ENQ42" s="161" t="s">
        <v>197</v>
      </c>
      <c r="ENR42" s="147"/>
      <c r="ENS42" s="159"/>
      <c r="ENT42" s="160"/>
      <c r="ENY42" s="161" t="s">
        <v>197</v>
      </c>
      <c r="ENZ42" s="147"/>
      <c r="EOA42" s="159"/>
      <c r="EOB42" s="160"/>
      <c r="EOG42" s="161" t="s">
        <v>197</v>
      </c>
      <c r="EOH42" s="147"/>
      <c r="EOI42" s="159"/>
      <c r="EOJ42" s="160"/>
      <c r="EOO42" s="161" t="s">
        <v>197</v>
      </c>
      <c r="EOP42" s="147"/>
      <c r="EOQ42" s="159"/>
      <c r="EOR42" s="160"/>
      <c r="EOW42" s="161" t="s">
        <v>197</v>
      </c>
      <c r="EOX42" s="147"/>
      <c r="EOY42" s="159"/>
      <c r="EOZ42" s="160"/>
      <c r="EPE42" s="161" t="s">
        <v>197</v>
      </c>
      <c r="EPF42" s="147"/>
      <c r="EPG42" s="159"/>
      <c r="EPH42" s="160"/>
      <c r="EPM42" s="161" t="s">
        <v>197</v>
      </c>
      <c r="EPN42" s="147"/>
      <c r="EPO42" s="159"/>
      <c r="EPP42" s="160"/>
      <c r="EPU42" s="161" t="s">
        <v>197</v>
      </c>
      <c r="EPV42" s="147"/>
      <c r="EPW42" s="159"/>
      <c r="EPX42" s="160"/>
      <c r="EQC42" s="161" t="s">
        <v>197</v>
      </c>
      <c r="EQD42" s="147"/>
      <c r="EQE42" s="159"/>
      <c r="EQF42" s="160"/>
      <c r="EQK42" s="161" t="s">
        <v>197</v>
      </c>
      <c r="EQL42" s="147"/>
      <c r="EQM42" s="159"/>
      <c r="EQN42" s="160"/>
      <c r="EQS42" s="161" t="s">
        <v>197</v>
      </c>
      <c r="EQT42" s="147"/>
      <c r="EQU42" s="159"/>
      <c r="EQV42" s="160"/>
      <c r="ERA42" s="161" t="s">
        <v>197</v>
      </c>
      <c r="ERB42" s="147"/>
      <c r="ERC42" s="159"/>
      <c r="ERD42" s="160"/>
      <c r="ERI42" s="161" t="s">
        <v>197</v>
      </c>
      <c r="ERJ42" s="147"/>
      <c r="ERK42" s="159"/>
      <c r="ERL42" s="160"/>
      <c r="ERQ42" s="161" t="s">
        <v>197</v>
      </c>
      <c r="ERR42" s="147"/>
      <c r="ERS42" s="159"/>
      <c r="ERT42" s="160"/>
      <c r="ERY42" s="161" t="s">
        <v>197</v>
      </c>
      <c r="ERZ42" s="147"/>
      <c r="ESA42" s="159"/>
      <c r="ESB42" s="160"/>
      <c r="ESG42" s="161" t="s">
        <v>197</v>
      </c>
      <c r="ESH42" s="147"/>
      <c r="ESI42" s="159"/>
      <c r="ESJ42" s="160"/>
      <c r="ESO42" s="161" t="s">
        <v>197</v>
      </c>
      <c r="ESP42" s="147"/>
      <c r="ESQ42" s="159"/>
      <c r="ESR42" s="160"/>
      <c r="ESW42" s="161" t="s">
        <v>197</v>
      </c>
      <c r="ESX42" s="147"/>
      <c r="ESY42" s="159"/>
      <c r="ESZ42" s="160"/>
      <c r="ETE42" s="161" t="s">
        <v>197</v>
      </c>
      <c r="ETF42" s="147"/>
      <c r="ETG42" s="159"/>
      <c r="ETH42" s="160"/>
      <c r="ETM42" s="161" t="s">
        <v>197</v>
      </c>
      <c r="ETN42" s="147"/>
      <c r="ETO42" s="159"/>
      <c r="ETP42" s="160"/>
      <c r="ETU42" s="161" t="s">
        <v>197</v>
      </c>
      <c r="ETV42" s="147"/>
      <c r="ETW42" s="159"/>
      <c r="ETX42" s="160"/>
      <c r="EUC42" s="161" t="s">
        <v>197</v>
      </c>
      <c r="EUD42" s="147"/>
      <c r="EUE42" s="159"/>
      <c r="EUF42" s="160"/>
      <c r="EUK42" s="161" t="s">
        <v>197</v>
      </c>
      <c r="EUL42" s="147"/>
      <c r="EUM42" s="159"/>
      <c r="EUN42" s="160"/>
      <c r="EUS42" s="161" t="s">
        <v>197</v>
      </c>
      <c r="EUT42" s="147"/>
      <c r="EUU42" s="159"/>
      <c r="EUV42" s="160"/>
      <c r="EVA42" s="161" t="s">
        <v>197</v>
      </c>
      <c r="EVB42" s="147"/>
      <c r="EVC42" s="159"/>
      <c r="EVD42" s="160"/>
      <c r="EVI42" s="161" t="s">
        <v>197</v>
      </c>
      <c r="EVJ42" s="147"/>
      <c r="EVK42" s="159"/>
      <c r="EVL42" s="160"/>
      <c r="EVQ42" s="161" t="s">
        <v>197</v>
      </c>
      <c r="EVR42" s="147"/>
      <c r="EVS42" s="159"/>
      <c r="EVT42" s="160"/>
      <c r="EVY42" s="161" t="s">
        <v>197</v>
      </c>
      <c r="EVZ42" s="147"/>
      <c r="EWA42" s="159"/>
      <c r="EWB42" s="160"/>
      <c r="EWG42" s="161" t="s">
        <v>197</v>
      </c>
      <c r="EWH42" s="147"/>
      <c r="EWI42" s="159"/>
      <c r="EWJ42" s="160"/>
      <c r="EWO42" s="161" t="s">
        <v>197</v>
      </c>
      <c r="EWP42" s="147"/>
      <c r="EWQ42" s="159"/>
      <c r="EWR42" s="160"/>
      <c r="EWW42" s="161" t="s">
        <v>197</v>
      </c>
      <c r="EWX42" s="147"/>
      <c r="EWY42" s="159"/>
      <c r="EWZ42" s="160"/>
      <c r="EXE42" s="161" t="s">
        <v>197</v>
      </c>
      <c r="EXF42" s="147"/>
      <c r="EXG42" s="159"/>
      <c r="EXH42" s="160"/>
      <c r="EXM42" s="161" t="s">
        <v>197</v>
      </c>
      <c r="EXN42" s="147"/>
      <c r="EXO42" s="159"/>
      <c r="EXP42" s="160"/>
      <c r="EXU42" s="161" t="s">
        <v>197</v>
      </c>
      <c r="EXV42" s="147"/>
      <c r="EXW42" s="159"/>
      <c r="EXX42" s="160"/>
      <c r="EYC42" s="161" t="s">
        <v>197</v>
      </c>
      <c r="EYD42" s="147"/>
      <c r="EYE42" s="159"/>
      <c r="EYF42" s="160"/>
      <c r="EYK42" s="161" t="s">
        <v>197</v>
      </c>
      <c r="EYL42" s="147"/>
      <c r="EYM42" s="159"/>
      <c r="EYN42" s="160"/>
      <c r="EYS42" s="161" t="s">
        <v>197</v>
      </c>
      <c r="EYT42" s="147"/>
      <c r="EYU42" s="159"/>
      <c r="EYV42" s="160"/>
      <c r="EZA42" s="161" t="s">
        <v>197</v>
      </c>
      <c r="EZB42" s="147"/>
      <c r="EZC42" s="159"/>
      <c r="EZD42" s="160"/>
      <c r="EZI42" s="161" t="s">
        <v>197</v>
      </c>
      <c r="EZJ42" s="147"/>
      <c r="EZK42" s="159"/>
      <c r="EZL42" s="160"/>
      <c r="EZQ42" s="161" t="s">
        <v>197</v>
      </c>
      <c r="EZR42" s="147"/>
      <c r="EZS42" s="159"/>
      <c r="EZT42" s="160"/>
      <c r="EZY42" s="161" t="s">
        <v>197</v>
      </c>
      <c r="EZZ42" s="147"/>
      <c r="FAA42" s="159"/>
      <c r="FAB42" s="160"/>
      <c r="FAG42" s="161" t="s">
        <v>197</v>
      </c>
      <c r="FAH42" s="147"/>
      <c r="FAI42" s="159"/>
      <c r="FAJ42" s="160"/>
      <c r="FAO42" s="161" t="s">
        <v>197</v>
      </c>
      <c r="FAP42" s="147"/>
      <c r="FAQ42" s="159"/>
      <c r="FAR42" s="160"/>
      <c r="FAW42" s="161" t="s">
        <v>197</v>
      </c>
      <c r="FAX42" s="147"/>
      <c r="FAY42" s="159"/>
      <c r="FAZ42" s="160"/>
      <c r="FBE42" s="161" t="s">
        <v>197</v>
      </c>
      <c r="FBF42" s="147"/>
      <c r="FBG42" s="159"/>
      <c r="FBH42" s="160"/>
      <c r="FBM42" s="161" t="s">
        <v>197</v>
      </c>
      <c r="FBN42" s="147"/>
      <c r="FBO42" s="159"/>
      <c r="FBP42" s="160"/>
      <c r="FBU42" s="161" t="s">
        <v>197</v>
      </c>
      <c r="FBV42" s="147"/>
      <c r="FBW42" s="159"/>
      <c r="FBX42" s="160"/>
      <c r="FCC42" s="161" t="s">
        <v>197</v>
      </c>
      <c r="FCD42" s="147"/>
      <c r="FCE42" s="159"/>
      <c r="FCF42" s="160"/>
      <c r="FCK42" s="161" t="s">
        <v>197</v>
      </c>
      <c r="FCL42" s="147"/>
      <c r="FCM42" s="159"/>
      <c r="FCN42" s="160"/>
      <c r="FCS42" s="161" t="s">
        <v>197</v>
      </c>
      <c r="FCT42" s="147"/>
      <c r="FCU42" s="159"/>
      <c r="FCV42" s="160"/>
      <c r="FDA42" s="161" t="s">
        <v>197</v>
      </c>
      <c r="FDB42" s="147"/>
      <c r="FDC42" s="159"/>
      <c r="FDD42" s="160"/>
      <c r="FDI42" s="161" t="s">
        <v>197</v>
      </c>
      <c r="FDJ42" s="147"/>
      <c r="FDK42" s="159"/>
      <c r="FDL42" s="160"/>
      <c r="FDQ42" s="161" t="s">
        <v>197</v>
      </c>
      <c r="FDR42" s="147"/>
      <c r="FDS42" s="159"/>
      <c r="FDT42" s="160"/>
      <c r="FDY42" s="161" t="s">
        <v>197</v>
      </c>
      <c r="FDZ42" s="147"/>
      <c r="FEA42" s="159"/>
      <c r="FEB42" s="160"/>
      <c r="FEG42" s="161" t="s">
        <v>197</v>
      </c>
      <c r="FEH42" s="147"/>
      <c r="FEI42" s="159"/>
      <c r="FEJ42" s="160"/>
      <c r="FEO42" s="161" t="s">
        <v>197</v>
      </c>
      <c r="FEP42" s="147"/>
      <c r="FEQ42" s="159"/>
      <c r="FER42" s="160"/>
      <c r="FEW42" s="161" t="s">
        <v>197</v>
      </c>
      <c r="FEX42" s="147"/>
      <c r="FEY42" s="159"/>
      <c r="FEZ42" s="160"/>
      <c r="FFE42" s="161" t="s">
        <v>197</v>
      </c>
      <c r="FFF42" s="147"/>
      <c r="FFG42" s="159"/>
      <c r="FFH42" s="160"/>
      <c r="FFM42" s="161" t="s">
        <v>197</v>
      </c>
      <c r="FFN42" s="147"/>
      <c r="FFO42" s="159"/>
      <c r="FFP42" s="160"/>
      <c r="FFU42" s="161" t="s">
        <v>197</v>
      </c>
      <c r="FFV42" s="147"/>
      <c r="FFW42" s="159"/>
      <c r="FFX42" s="160"/>
      <c r="FGC42" s="161" t="s">
        <v>197</v>
      </c>
      <c r="FGD42" s="147"/>
      <c r="FGE42" s="159"/>
      <c r="FGF42" s="160"/>
      <c r="FGK42" s="161" t="s">
        <v>197</v>
      </c>
      <c r="FGL42" s="147"/>
      <c r="FGM42" s="159"/>
      <c r="FGN42" s="160"/>
      <c r="FGS42" s="161" t="s">
        <v>197</v>
      </c>
      <c r="FGT42" s="147"/>
      <c r="FGU42" s="159"/>
      <c r="FGV42" s="160"/>
      <c r="FHA42" s="161" t="s">
        <v>197</v>
      </c>
      <c r="FHB42" s="147"/>
      <c r="FHC42" s="159"/>
      <c r="FHD42" s="160"/>
      <c r="FHI42" s="161" t="s">
        <v>197</v>
      </c>
      <c r="FHJ42" s="147"/>
      <c r="FHK42" s="159"/>
      <c r="FHL42" s="160"/>
      <c r="FHQ42" s="161" t="s">
        <v>197</v>
      </c>
      <c r="FHR42" s="147"/>
      <c r="FHS42" s="159"/>
      <c r="FHT42" s="160"/>
      <c r="FHY42" s="161" t="s">
        <v>197</v>
      </c>
      <c r="FHZ42" s="147"/>
      <c r="FIA42" s="159"/>
      <c r="FIB42" s="160"/>
      <c r="FIG42" s="161" t="s">
        <v>197</v>
      </c>
      <c r="FIH42" s="147"/>
      <c r="FII42" s="159"/>
      <c r="FIJ42" s="160"/>
      <c r="FIO42" s="161" t="s">
        <v>197</v>
      </c>
      <c r="FIP42" s="147"/>
      <c r="FIQ42" s="159"/>
      <c r="FIR42" s="160"/>
      <c r="FIW42" s="161" t="s">
        <v>197</v>
      </c>
      <c r="FIX42" s="147"/>
      <c r="FIY42" s="159"/>
      <c r="FIZ42" s="160"/>
      <c r="FJE42" s="161" t="s">
        <v>197</v>
      </c>
      <c r="FJF42" s="147"/>
      <c r="FJG42" s="159"/>
      <c r="FJH42" s="160"/>
      <c r="FJM42" s="161" t="s">
        <v>197</v>
      </c>
      <c r="FJN42" s="147"/>
      <c r="FJO42" s="159"/>
      <c r="FJP42" s="160"/>
      <c r="FJU42" s="161" t="s">
        <v>197</v>
      </c>
      <c r="FJV42" s="147"/>
      <c r="FJW42" s="159"/>
      <c r="FJX42" s="160"/>
      <c r="FKC42" s="161" t="s">
        <v>197</v>
      </c>
      <c r="FKD42" s="147"/>
      <c r="FKE42" s="159"/>
      <c r="FKF42" s="160"/>
      <c r="FKK42" s="161" t="s">
        <v>197</v>
      </c>
      <c r="FKL42" s="147"/>
      <c r="FKM42" s="159"/>
      <c r="FKN42" s="160"/>
      <c r="FKS42" s="161" t="s">
        <v>197</v>
      </c>
      <c r="FKT42" s="147"/>
      <c r="FKU42" s="159"/>
      <c r="FKV42" s="160"/>
      <c r="FLA42" s="161" t="s">
        <v>197</v>
      </c>
      <c r="FLB42" s="147"/>
      <c r="FLC42" s="159"/>
      <c r="FLD42" s="160"/>
      <c r="FLI42" s="161" t="s">
        <v>197</v>
      </c>
      <c r="FLJ42" s="147"/>
      <c r="FLK42" s="159"/>
      <c r="FLL42" s="160"/>
      <c r="FLQ42" s="161" t="s">
        <v>197</v>
      </c>
      <c r="FLR42" s="147"/>
      <c r="FLS42" s="159"/>
      <c r="FLT42" s="160"/>
      <c r="FLY42" s="161" t="s">
        <v>197</v>
      </c>
      <c r="FLZ42" s="147"/>
      <c r="FMA42" s="159"/>
      <c r="FMB42" s="160"/>
      <c r="FMG42" s="161" t="s">
        <v>197</v>
      </c>
      <c r="FMH42" s="147"/>
      <c r="FMI42" s="159"/>
      <c r="FMJ42" s="160"/>
      <c r="FMO42" s="161" t="s">
        <v>197</v>
      </c>
      <c r="FMP42" s="147"/>
      <c r="FMQ42" s="159"/>
      <c r="FMR42" s="160"/>
      <c r="FMW42" s="161" t="s">
        <v>197</v>
      </c>
      <c r="FMX42" s="147"/>
      <c r="FMY42" s="159"/>
      <c r="FMZ42" s="160"/>
      <c r="FNE42" s="161" t="s">
        <v>197</v>
      </c>
      <c r="FNF42" s="147"/>
      <c r="FNG42" s="159"/>
      <c r="FNH42" s="160"/>
      <c r="FNM42" s="161" t="s">
        <v>197</v>
      </c>
      <c r="FNN42" s="147"/>
      <c r="FNO42" s="159"/>
      <c r="FNP42" s="160"/>
      <c r="FNU42" s="161" t="s">
        <v>197</v>
      </c>
      <c r="FNV42" s="147"/>
      <c r="FNW42" s="159"/>
      <c r="FNX42" s="160"/>
      <c r="FOC42" s="161" t="s">
        <v>197</v>
      </c>
      <c r="FOD42" s="147"/>
      <c r="FOE42" s="159"/>
      <c r="FOF42" s="160"/>
      <c r="FOK42" s="161" t="s">
        <v>197</v>
      </c>
      <c r="FOL42" s="147"/>
      <c r="FOM42" s="159"/>
      <c r="FON42" s="160"/>
      <c r="FOS42" s="161" t="s">
        <v>197</v>
      </c>
      <c r="FOT42" s="147"/>
      <c r="FOU42" s="159"/>
      <c r="FOV42" s="160"/>
      <c r="FPA42" s="161" t="s">
        <v>197</v>
      </c>
      <c r="FPB42" s="147"/>
      <c r="FPC42" s="159"/>
      <c r="FPD42" s="160"/>
      <c r="FPI42" s="161" t="s">
        <v>197</v>
      </c>
      <c r="FPJ42" s="147"/>
      <c r="FPK42" s="159"/>
      <c r="FPL42" s="160"/>
      <c r="FPQ42" s="161" t="s">
        <v>197</v>
      </c>
      <c r="FPR42" s="147"/>
      <c r="FPS42" s="159"/>
      <c r="FPT42" s="160"/>
      <c r="FPY42" s="161" t="s">
        <v>197</v>
      </c>
      <c r="FPZ42" s="147"/>
      <c r="FQA42" s="159"/>
      <c r="FQB42" s="160"/>
      <c r="FQG42" s="161" t="s">
        <v>197</v>
      </c>
      <c r="FQH42" s="147"/>
      <c r="FQI42" s="159"/>
      <c r="FQJ42" s="160"/>
      <c r="FQO42" s="161" t="s">
        <v>197</v>
      </c>
      <c r="FQP42" s="147"/>
      <c r="FQQ42" s="159"/>
      <c r="FQR42" s="160"/>
      <c r="FQW42" s="161" t="s">
        <v>197</v>
      </c>
      <c r="FQX42" s="147"/>
      <c r="FQY42" s="159"/>
      <c r="FQZ42" s="160"/>
      <c r="FRE42" s="161" t="s">
        <v>197</v>
      </c>
      <c r="FRF42" s="147"/>
      <c r="FRG42" s="159"/>
      <c r="FRH42" s="160"/>
      <c r="FRM42" s="161" t="s">
        <v>197</v>
      </c>
      <c r="FRN42" s="147"/>
      <c r="FRO42" s="159"/>
      <c r="FRP42" s="160"/>
      <c r="FRU42" s="161" t="s">
        <v>197</v>
      </c>
      <c r="FRV42" s="147"/>
      <c r="FRW42" s="159"/>
      <c r="FRX42" s="160"/>
      <c r="FSC42" s="161" t="s">
        <v>197</v>
      </c>
      <c r="FSD42" s="147"/>
      <c r="FSE42" s="159"/>
      <c r="FSF42" s="160"/>
      <c r="FSK42" s="161" t="s">
        <v>197</v>
      </c>
      <c r="FSL42" s="147"/>
      <c r="FSM42" s="159"/>
      <c r="FSN42" s="160"/>
      <c r="FSS42" s="161" t="s">
        <v>197</v>
      </c>
      <c r="FST42" s="147"/>
      <c r="FSU42" s="159"/>
      <c r="FSV42" s="160"/>
      <c r="FTA42" s="161" t="s">
        <v>197</v>
      </c>
      <c r="FTB42" s="147"/>
      <c r="FTC42" s="159"/>
      <c r="FTD42" s="160"/>
      <c r="FTI42" s="161" t="s">
        <v>197</v>
      </c>
      <c r="FTJ42" s="147"/>
      <c r="FTK42" s="159"/>
      <c r="FTL42" s="160"/>
      <c r="FTQ42" s="161" t="s">
        <v>197</v>
      </c>
      <c r="FTR42" s="147"/>
      <c r="FTS42" s="159"/>
      <c r="FTT42" s="160"/>
      <c r="FTY42" s="161" t="s">
        <v>197</v>
      </c>
      <c r="FTZ42" s="147"/>
      <c r="FUA42" s="159"/>
      <c r="FUB42" s="160"/>
      <c r="FUG42" s="161" t="s">
        <v>197</v>
      </c>
      <c r="FUH42" s="147"/>
      <c r="FUI42" s="159"/>
      <c r="FUJ42" s="160"/>
      <c r="FUO42" s="161" t="s">
        <v>197</v>
      </c>
      <c r="FUP42" s="147"/>
      <c r="FUQ42" s="159"/>
      <c r="FUR42" s="160"/>
      <c r="FUW42" s="161" t="s">
        <v>197</v>
      </c>
      <c r="FUX42" s="147"/>
      <c r="FUY42" s="159"/>
      <c r="FUZ42" s="160"/>
      <c r="FVE42" s="161" t="s">
        <v>197</v>
      </c>
      <c r="FVF42" s="147"/>
      <c r="FVG42" s="159"/>
      <c r="FVH42" s="160"/>
      <c r="FVM42" s="161" t="s">
        <v>197</v>
      </c>
      <c r="FVN42" s="147"/>
      <c r="FVO42" s="159"/>
      <c r="FVP42" s="160"/>
      <c r="FVU42" s="161" t="s">
        <v>197</v>
      </c>
      <c r="FVV42" s="147"/>
      <c r="FVW42" s="159"/>
      <c r="FVX42" s="160"/>
      <c r="FWC42" s="161" t="s">
        <v>197</v>
      </c>
      <c r="FWD42" s="147"/>
      <c r="FWE42" s="159"/>
      <c r="FWF42" s="160"/>
      <c r="FWK42" s="161" t="s">
        <v>197</v>
      </c>
      <c r="FWL42" s="147"/>
      <c r="FWM42" s="159"/>
      <c r="FWN42" s="160"/>
      <c r="FWS42" s="161" t="s">
        <v>197</v>
      </c>
      <c r="FWT42" s="147"/>
      <c r="FWU42" s="159"/>
      <c r="FWV42" s="160"/>
      <c r="FXA42" s="161" t="s">
        <v>197</v>
      </c>
      <c r="FXB42" s="147"/>
      <c r="FXC42" s="159"/>
      <c r="FXD42" s="160"/>
      <c r="FXI42" s="161" t="s">
        <v>197</v>
      </c>
      <c r="FXJ42" s="147"/>
      <c r="FXK42" s="159"/>
      <c r="FXL42" s="160"/>
      <c r="FXQ42" s="161" t="s">
        <v>197</v>
      </c>
      <c r="FXR42" s="147"/>
      <c r="FXS42" s="159"/>
      <c r="FXT42" s="160"/>
      <c r="FXY42" s="161" t="s">
        <v>197</v>
      </c>
      <c r="FXZ42" s="147"/>
      <c r="FYA42" s="159"/>
      <c r="FYB42" s="160"/>
      <c r="FYG42" s="161" t="s">
        <v>197</v>
      </c>
      <c r="FYH42" s="147"/>
      <c r="FYI42" s="159"/>
      <c r="FYJ42" s="160"/>
      <c r="FYO42" s="161" t="s">
        <v>197</v>
      </c>
      <c r="FYP42" s="147"/>
      <c r="FYQ42" s="159"/>
      <c r="FYR42" s="160"/>
      <c r="FYW42" s="161" t="s">
        <v>197</v>
      </c>
      <c r="FYX42" s="147"/>
      <c r="FYY42" s="159"/>
      <c r="FYZ42" s="160"/>
      <c r="FZE42" s="161" t="s">
        <v>197</v>
      </c>
      <c r="FZF42" s="147"/>
      <c r="FZG42" s="159"/>
      <c r="FZH42" s="160"/>
      <c r="FZM42" s="161" t="s">
        <v>197</v>
      </c>
      <c r="FZN42" s="147"/>
      <c r="FZO42" s="159"/>
      <c r="FZP42" s="160"/>
      <c r="FZU42" s="161" t="s">
        <v>197</v>
      </c>
      <c r="FZV42" s="147"/>
      <c r="FZW42" s="159"/>
      <c r="FZX42" s="160"/>
      <c r="GAC42" s="161" t="s">
        <v>197</v>
      </c>
      <c r="GAD42" s="147"/>
      <c r="GAE42" s="159"/>
      <c r="GAF42" s="160"/>
      <c r="GAK42" s="161" t="s">
        <v>197</v>
      </c>
      <c r="GAL42" s="147"/>
      <c r="GAM42" s="159"/>
      <c r="GAN42" s="160"/>
      <c r="GAS42" s="161" t="s">
        <v>197</v>
      </c>
      <c r="GAT42" s="147"/>
      <c r="GAU42" s="159"/>
      <c r="GAV42" s="160"/>
      <c r="GBA42" s="161" t="s">
        <v>197</v>
      </c>
      <c r="GBB42" s="147"/>
      <c r="GBC42" s="159"/>
      <c r="GBD42" s="160"/>
      <c r="GBI42" s="161" t="s">
        <v>197</v>
      </c>
      <c r="GBJ42" s="147"/>
      <c r="GBK42" s="159"/>
      <c r="GBL42" s="160"/>
      <c r="GBQ42" s="161" t="s">
        <v>197</v>
      </c>
      <c r="GBR42" s="147"/>
      <c r="GBS42" s="159"/>
      <c r="GBT42" s="160"/>
      <c r="GBY42" s="161" t="s">
        <v>197</v>
      </c>
      <c r="GBZ42" s="147"/>
      <c r="GCA42" s="159"/>
      <c r="GCB42" s="160"/>
      <c r="GCG42" s="161" t="s">
        <v>197</v>
      </c>
      <c r="GCH42" s="147"/>
      <c r="GCI42" s="159"/>
      <c r="GCJ42" s="160"/>
      <c r="GCO42" s="161" t="s">
        <v>197</v>
      </c>
      <c r="GCP42" s="147"/>
      <c r="GCQ42" s="159"/>
      <c r="GCR42" s="160"/>
      <c r="GCW42" s="161" t="s">
        <v>197</v>
      </c>
      <c r="GCX42" s="147"/>
      <c r="GCY42" s="159"/>
      <c r="GCZ42" s="160"/>
      <c r="GDE42" s="161" t="s">
        <v>197</v>
      </c>
      <c r="GDF42" s="147"/>
      <c r="GDG42" s="159"/>
      <c r="GDH42" s="160"/>
      <c r="GDM42" s="161" t="s">
        <v>197</v>
      </c>
      <c r="GDN42" s="147"/>
      <c r="GDO42" s="159"/>
      <c r="GDP42" s="160"/>
      <c r="GDU42" s="161" t="s">
        <v>197</v>
      </c>
      <c r="GDV42" s="147"/>
      <c r="GDW42" s="159"/>
      <c r="GDX42" s="160"/>
      <c r="GEC42" s="161" t="s">
        <v>197</v>
      </c>
      <c r="GED42" s="147"/>
      <c r="GEE42" s="159"/>
      <c r="GEF42" s="160"/>
      <c r="GEK42" s="161" t="s">
        <v>197</v>
      </c>
      <c r="GEL42" s="147"/>
      <c r="GEM42" s="159"/>
      <c r="GEN42" s="160"/>
      <c r="GES42" s="161" t="s">
        <v>197</v>
      </c>
      <c r="GET42" s="147"/>
      <c r="GEU42" s="159"/>
      <c r="GEV42" s="160"/>
      <c r="GFA42" s="161" t="s">
        <v>197</v>
      </c>
      <c r="GFB42" s="147"/>
      <c r="GFC42" s="159"/>
      <c r="GFD42" s="160"/>
      <c r="GFI42" s="161" t="s">
        <v>197</v>
      </c>
      <c r="GFJ42" s="147"/>
      <c r="GFK42" s="159"/>
      <c r="GFL42" s="160"/>
      <c r="GFQ42" s="161" t="s">
        <v>197</v>
      </c>
      <c r="GFR42" s="147"/>
      <c r="GFS42" s="159"/>
      <c r="GFT42" s="160"/>
      <c r="GFY42" s="161" t="s">
        <v>197</v>
      </c>
      <c r="GFZ42" s="147"/>
      <c r="GGA42" s="159"/>
      <c r="GGB42" s="160"/>
      <c r="GGG42" s="161" t="s">
        <v>197</v>
      </c>
      <c r="GGH42" s="147"/>
      <c r="GGI42" s="159"/>
      <c r="GGJ42" s="160"/>
      <c r="GGO42" s="161" t="s">
        <v>197</v>
      </c>
      <c r="GGP42" s="147"/>
      <c r="GGQ42" s="159"/>
      <c r="GGR42" s="160"/>
      <c r="GGW42" s="161" t="s">
        <v>197</v>
      </c>
      <c r="GGX42" s="147"/>
      <c r="GGY42" s="159"/>
      <c r="GGZ42" s="160"/>
      <c r="GHE42" s="161" t="s">
        <v>197</v>
      </c>
      <c r="GHF42" s="147"/>
      <c r="GHG42" s="159"/>
      <c r="GHH42" s="160"/>
      <c r="GHM42" s="161" t="s">
        <v>197</v>
      </c>
      <c r="GHN42" s="147"/>
      <c r="GHO42" s="159"/>
      <c r="GHP42" s="160"/>
      <c r="GHU42" s="161" t="s">
        <v>197</v>
      </c>
      <c r="GHV42" s="147"/>
      <c r="GHW42" s="159"/>
      <c r="GHX42" s="160"/>
      <c r="GIC42" s="161" t="s">
        <v>197</v>
      </c>
      <c r="GID42" s="147"/>
      <c r="GIE42" s="159"/>
      <c r="GIF42" s="160"/>
      <c r="GIK42" s="161" t="s">
        <v>197</v>
      </c>
      <c r="GIL42" s="147"/>
      <c r="GIM42" s="159"/>
      <c r="GIN42" s="160"/>
      <c r="GIS42" s="161" t="s">
        <v>197</v>
      </c>
      <c r="GIT42" s="147"/>
      <c r="GIU42" s="159"/>
      <c r="GIV42" s="160"/>
      <c r="GJA42" s="161" t="s">
        <v>197</v>
      </c>
      <c r="GJB42" s="147"/>
      <c r="GJC42" s="159"/>
      <c r="GJD42" s="160"/>
      <c r="GJI42" s="161" t="s">
        <v>197</v>
      </c>
      <c r="GJJ42" s="147"/>
      <c r="GJK42" s="159"/>
      <c r="GJL42" s="160"/>
      <c r="GJQ42" s="161" t="s">
        <v>197</v>
      </c>
      <c r="GJR42" s="147"/>
      <c r="GJS42" s="159"/>
      <c r="GJT42" s="160"/>
      <c r="GJY42" s="161" t="s">
        <v>197</v>
      </c>
      <c r="GJZ42" s="147"/>
      <c r="GKA42" s="159"/>
      <c r="GKB42" s="160"/>
      <c r="GKG42" s="161" t="s">
        <v>197</v>
      </c>
      <c r="GKH42" s="147"/>
      <c r="GKI42" s="159"/>
      <c r="GKJ42" s="160"/>
      <c r="GKO42" s="161" t="s">
        <v>197</v>
      </c>
      <c r="GKP42" s="147"/>
      <c r="GKQ42" s="159"/>
      <c r="GKR42" s="160"/>
      <c r="GKW42" s="161" t="s">
        <v>197</v>
      </c>
      <c r="GKX42" s="147"/>
      <c r="GKY42" s="159"/>
      <c r="GKZ42" s="160"/>
      <c r="GLE42" s="161" t="s">
        <v>197</v>
      </c>
      <c r="GLF42" s="147"/>
      <c r="GLG42" s="159"/>
      <c r="GLH42" s="160"/>
      <c r="GLM42" s="161" t="s">
        <v>197</v>
      </c>
      <c r="GLN42" s="147"/>
      <c r="GLO42" s="159"/>
      <c r="GLP42" s="160"/>
      <c r="GLU42" s="161" t="s">
        <v>197</v>
      </c>
      <c r="GLV42" s="147"/>
      <c r="GLW42" s="159"/>
      <c r="GLX42" s="160"/>
      <c r="GMC42" s="161" t="s">
        <v>197</v>
      </c>
      <c r="GMD42" s="147"/>
      <c r="GME42" s="159"/>
      <c r="GMF42" s="160"/>
      <c r="GMK42" s="161" t="s">
        <v>197</v>
      </c>
      <c r="GML42" s="147"/>
      <c r="GMM42" s="159"/>
      <c r="GMN42" s="160"/>
      <c r="GMS42" s="161" t="s">
        <v>197</v>
      </c>
      <c r="GMT42" s="147"/>
      <c r="GMU42" s="159"/>
      <c r="GMV42" s="160"/>
      <c r="GNA42" s="161" t="s">
        <v>197</v>
      </c>
      <c r="GNB42" s="147"/>
      <c r="GNC42" s="159"/>
      <c r="GND42" s="160"/>
      <c r="GNI42" s="161" t="s">
        <v>197</v>
      </c>
      <c r="GNJ42" s="147"/>
      <c r="GNK42" s="159"/>
      <c r="GNL42" s="160"/>
      <c r="GNQ42" s="161" t="s">
        <v>197</v>
      </c>
      <c r="GNR42" s="147"/>
      <c r="GNS42" s="159"/>
      <c r="GNT42" s="160"/>
      <c r="GNY42" s="161" t="s">
        <v>197</v>
      </c>
      <c r="GNZ42" s="147"/>
      <c r="GOA42" s="159"/>
      <c r="GOB42" s="160"/>
      <c r="GOG42" s="161" t="s">
        <v>197</v>
      </c>
      <c r="GOH42" s="147"/>
      <c r="GOI42" s="159"/>
      <c r="GOJ42" s="160"/>
      <c r="GOO42" s="161" t="s">
        <v>197</v>
      </c>
      <c r="GOP42" s="147"/>
      <c r="GOQ42" s="159"/>
      <c r="GOR42" s="160"/>
      <c r="GOW42" s="161" t="s">
        <v>197</v>
      </c>
      <c r="GOX42" s="147"/>
      <c r="GOY42" s="159"/>
      <c r="GOZ42" s="160"/>
      <c r="GPE42" s="161" t="s">
        <v>197</v>
      </c>
      <c r="GPF42" s="147"/>
      <c r="GPG42" s="159"/>
      <c r="GPH42" s="160"/>
      <c r="GPM42" s="161" t="s">
        <v>197</v>
      </c>
      <c r="GPN42" s="147"/>
      <c r="GPO42" s="159"/>
      <c r="GPP42" s="160"/>
      <c r="GPU42" s="161" t="s">
        <v>197</v>
      </c>
      <c r="GPV42" s="147"/>
      <c r="GPW42" s="159"/>
      <c r="GPX42" s="160"/>
      <c r="GQC42" s="161" t="s">
        <v>197</v>
      </c>
      <c r="GQD42" s="147"/>
      <c r="GQE42" s="159"/>
      <c r="GQF42" s="160"/>
      <c r="GQK42" s="161" t="s">
        <v>197</v>
      </c>
      <c r="GQL42" s="147"/>
      <c r="GQM42" s="159"/>
      <c r="GQN42" s="160"/>
      <c r="GQS42" s="161" t="s">
        <v>197</v>
      </c>
      <c r="GQT42" s="147"/>
      <c r="GQU42" s="159"/>
      <c r="GQV42" s="160"/>
      <c r="GRA42" s="161" t="s">
        <v>197</v>
      </c>
      <c r="GRB42" s="147"/>
      <c r="GRC42" s="159"/>
      <c r="GRD42" s="160"/>
      <c r="GRI42" s="161" t="s">
        <v>197</v>
      </c>
      <c r="GRJ42" s="147"/>
      <c r="GRK42" s="159"/>
      <c r="GRL42" s="160"/>
      <c r="GRQ42" s="161" t="s">
        <v>197</v>
      </c>
      <c r="GRR42" s="147"/>
      <c r="GRS42" s="159"/>
      <c r="GRT42" s="160"/>
      <c r="GRY42" s="161" t="s">
        <v>197</v>
      </c>
      <c r="GRZ42" s="147"/>
      <c r="GSA42" s="159"/>
      <c r="GSB42" s="160"/>
      <c r="GSG42" s="161" t="s">
        <v>197</v>
      </c>
      <c r="GSH42" s="147"/>
      <c r="GSI42" s="159"/>
      <c r="GSJ42" s="160"/>
      <c r="GSO42" s="161" t="s">
        <v>197</v>
      </c>
      <c r="GSP42" s="147"/>
      <c r="GSQ42" s="159"/>
      <c r="GSR42" s="160"/>
      <c r="GSW42" s="161" t="s">
        <v>197</v>
      </c>
      <c r="GSX42" s="147"/>
      <c r="GSY42" s="159"/>
      <c r="GSZ42" s="160"/>
      <c r="GTE42" s="161" t="s">
        <v>197</v>
      </c>
      <c r="GTF42" s="147"/>
      <c r="GTG42" s="159"/>
      <c r="GTH42" s="160"/>
      <c r="GTM42" s="161" t="s">
        <v>197</v>
      </c>
      <c r="GTN42" s="147"/>
      <c r="GTO42" s="159"/>
      <c r="GTP42" s="160"/>
      <c r="GTU42" s="161" t="s">
        <v>197</v>
      </c>
      <c r="GTV42" s="147"/>
      <c r="GTW42" s="159"/>
      <c r="GTX42" s="160"/>
      <c r="GUC42" s="161" t="s">
        <v>197</v>
      </c>
      <c r="GUD42" s="147"/>
      <c r="GUE42" s="159"/>
      <c r="GUF42" s="160"/>
      <c r="GUK42" s="161" t="s">
        <v>197</v>
      </c>
      <c r="GUL42" s="147"/>
      <c r="GUM42" s="159"/>
      <c r="GUN42" s="160"/>
      <c r="GUS42" s="161" t="s">
        <v>197</v>
      </c>
      <c r="GUT42" s="147"/>
      <c r="GUU42" s="159"/>
      <c r="GUV42" s="160"/>
      <c r="GVA42" s="161" t="s">
        <v>197</v>
      </c>
      <c r="GVB42" s="147"/>
      <c r="GVC42" s="159"/>
      <c r="GVD42" s="160"/>
      <c r="GVI42" s="161" t="s">
        <v>197</v>
      </c>
      <c r="GVJ42" s="147"/>
      <c r="GVK42" s="159"/>
      <c r="GVL42" s="160"/>
      <c r="GVQ42" s="161" t="s">
        <v>197</v>
      </c>
      <c r="GVR42" s="147"/>
      <c r="GVS42" s="159"/>
      <c r="GVT42" s="160"/>
      <c r="GVY42" s="161" t="s">
        <v>197</v>
      </c>
      <c r="GVZ42" s="147"/>
      <c r="GWA42" s="159"/>
      <c r="GWB42" s="160"/>
      <c r="GWG42" s="161" t="s">
        <v>197</v>
      </c>
      <c r="GWH42" s="147"/>
      <c r="GWI42" s="159"/>
      <c r="GWJ42" s="160"/>
      <c r="GWO42" s="161" t="s">
        <v>197</v>
      </c>
      <c r="GWP42" s="147"/>
      <c r="GWQ42" s="159"/>
      <c r="GWR42" s="160"/>
      <c r="GWW42" s="161" t="s">
        <v>197</v>
      </c>
      <c r="GWX42" s="147"/>
      <c r="GWY42" s="159"/>
      <c r="GWZ42" s="160"/>
      <c r="GXE42" s="161" t="s">
        <v>197</v>
      </c>
      <c r="GXF42" s="147"/>
      <c r="GXG42" s="159"/>
      <c r="GXH42" s="160"/>
      <c r="GXM42" s="161" t="s">
        <v>197</v>
      </c>
      <c r="GXN42" s="147"/>
      <c r="GXO42" s="159"/>
      <c r="GXP42" s="160"/>
      <c r="GXU42" s="161" t="s">
        <v>197</v>
      </c>
      <c r="GXV42" s="147"/>
      <c r="GXW42" s="159"/>
      <c r="GXX42" s="160"/>
      <c r="GYC42" s="161" t="s">
        <v>197</v>
      </c>
      <c r="GYD42" s="147"/>
      <c r="GYE42" s="159"/>
      <c r="GYF42" s="160"/>
      <c r="GYK42" s="161" t="s">
        <v>197</v>
      </c>
      <c r="GYL42" s="147"/>
      <c r="GYM42" s="159"/>
      <c r="GYN42" s="160"/>
      <c r="GYS42" s="161" t="s">
        <v>197</v>
      </c>
      <c r="GYT42" s="147"/>
      <c r="GYU42" s="159"/>
      <c r="GYV42" s="160"/>
      <c r="GZA42" s="161" t="s">
        <v>197</v>
      </c>
      <c r="GZB42" s="147"/>
      <c r="GZC42" s="159"/>
      <c r="GZD42" s="160"/>
      <c r="GZI42" s="161" t="s">
        <v>197</v>
      </c>
      <c r="GZJ42" s="147"/>
      <c r="GZK42" s="159"/>
      <c r="GZL42" s="160"/>
      <c r="GZQ42" s="161" t="s">
        <v>197</v>
      </c>
      <c r="GZR42" s="147"/>
      <c r="GZS42" s="159"/>
      <c r="GZT42" s="160"/>
      <c r="GZY42" s="161" t="s">
        <v>197</v>
      </c>
      <c r="GZZ42" s="147"/>
      <c r="HAA42" s="159"/>
      <c r="HAB42" s="160"/>
      <c r="HAG42" s="161" t="s">
        <v>197</v>
      </c>
      <c r="HAH42" s="147"/>
      <c r="HAI42" s="159"/>
      <c r="HAJ42" s="160"/>
      <c r="HAO42" s="161" t="s">
        <v>197</v>
      </c>
      <c r="HAP42" s="147"/>
      <c r="HAQ42" s="159"/>
      <c r="HAR42" s="160"/>
      <c r="HAW42" s="161" t="s">
        <v>197</v>
      </c>
      <c r="HAX42" s="147"/>
      <c r="HAY42" s="159"/>
      <c r="HAZ42" s="160"/>
      <c r="HBE42" s="161" t="s">
        <v>197</v>
      </c>
      <c r="HBF42" s="147"/>
      <c r="HBG42" s="159"/>
      <c r="HBH42" s="160"/>
      <c r="HBM42" s="161" t="s">
        <v>197</v>
      </c>
      <c r="HBN42" s="147"/>
      <c r="HBO42" s="159"/>
      <c r="HBP42" s="160"/>
      <c r="HBU42" s="161" t="s">
        <v>197</v>
      </c>
      <c r="HBV42" s="147"/>
      <c r="HBW42" s="159"/>
      <c r="HBX42" s="160"/>
      <c r="HCC42" s="161" t="s">
        <v>197</v>
      </c>
      <c r="HCD42" s="147"/>
      <c r="HCE42" s="159"/>
      <c r="HCF42" s="160"/>
      <c r="HCK42" s="161" t="s">
        <v>197</v>
      </c>
      <c r="HCL42" s="147"/>
      <c r="HCM42" s="159"/>
      <c r="HCN42" s="160"/>
      <c r="HCS42" s="161" t="s">
        <v>197</v>
      </c>
      <c r="HCT42" s="147"/>
      <c r="HCU42" s="159"/>
      <c r="HCV42" s="160"/>
      <c r="HDA42" s="161" t="s">
        <v>197</v>
      </c>
      <c r="HDB42" s="147"/>
      <c r="HDC42" s="159"/>
      <c r="HDD42" s="160"/>
      <c r="HDI42" s="161" t="s">
        <v>197</v>
      </c>
      <c r="HDJ42" s="147"/>
      <c r="HDK42" s="159"/>
      <c r="HDL42" s="160"/>
      <c r="HDQ42" s="161" t="s">
        <v>197</v>
      </c>
      <c r="HDR42" s="147"/>
      <c r="HDS42" s="159"/>
      <c r="HDT42" s="160"/>
      <c r="HDY42" s="161" t="s">
        <v>197</v>
      </c>
      <c r="HDZ42" s="147"/>
      <c r="HEA42" s="159"/>
      <c r="HEB42" s="160"/>
      <c r="HEG42" s="161" t="s">
        <v>197</v>
      </c>
      <c r="HEH42" s="147"/>
      <c r="HEI42" s="159"/>
      <c r="HEJ42" s="160"/>
      <c r="HEO42" s="161" t="s">
        <v>197</v>
      </c>
      <c r="HEP42" s="147"/>
      <c r="HEQ42" s="159"/>
      <c r="HER42" s="160"/>
      <c r="HEW42" s="161" t="s">
        <v>197</v>
      </c>
      <c r="HEX42" s="147"/>
      <c r="HEY42" s="159"/>
      <c r="HEZ42" s="160"/>
      <c r="HFE42" s="161" t="s">
        <v>197</v>
      </c>
      <c r="HFF42" s="147"/>
      <c r="HFG42" s="159"/>
      <c r="HFH42" s="160"/>
      <c r="HFM42" s="161" t="s">
        <v>197</v>
      </c>
      <c r="HFN42" s="147"/>
      <c r="HFO42" s="159"/>
      <c r="HFP42" s="160"/>
      <c r="HFU42" s="161" t="s">
        <v>197</v>
      </c>
      <c r="HFV42" s="147"/>
      <c r="HFW42" s="159"/>
      <c r="HFX42" s="160"/>
      <c r="HGC42" s="161" t="s">
        <v>197</v>
      </c>
      <c r="HGD42" s="147"/>
      <c r="HGE42" s="159"/>
      <c r="HGF42" s="160"/>
      <c r="HGK42" s="161" t="s">
        <v>197</v>
      </c>
      <c r="HGL42" s="147"/>
      <c r="HGM42" s="159"/>
      <c r="HGN42" s="160"/>
      <c r="HGS42" s="161" t="s">
        <v>197</v>
      </c>
      <c r="HGT42" s="147"/>
      <c r="HGU42" s="159"/>
      <c r="HGV42" s="160"/>
      <c r="HHA42" s="161" t="s">
        <v>197</v>
      </c>
      <c r="HHB42" s="147"/>
      <c r="HHC42" s="159"/>
      <c r="HHD42" s="160"/>
      <c r="HHI42" s="161" t="s">
        <v>197</v>
      </c>
      <c r="HHJ42" s="147"/>
      <c r="HHK42" s="159"/>
      <c r="HHL42" s="160"/>
      <c r="HHQ42" s="161" t="s">
        <v>197</v>
      </c>
      <c r="HHR42" s="147"/>
      <c r="HHS42" s="159"/>
      <c r="HHT42" s="160"/>
      <c r="HHY42" s="161" t="s">
        <v>197</v>
      </c>
      <c r="HHZ42" s="147"/>
      <c r="HIA42" s="159"/>
      <c r="HIB42" s="160"/>
      <c r="HIG42" s="161" t="s">
        <v>197</v>
      </c>
      <c r="HIH42" s="147"/>
      <c r="HII42" s="159"/>
      <c r="HIJ42" s="160"/>
      <c r="HIO42" s="161" t="s">
        <v>197</v>
      </c>
      <c r="HIP42" s="147"/>
      <c r="HIQ42" s="159"/>
      <c r="HIR42" s="160"/>
      <c r="HIW42" s="161" t="s">
        <v>197</v>
      </c>
      <c r="HIX42" s="147"/>
      <c r="HIY42" s="159"/>
      <c r="HIZ42" s="160"/>
      <c r="HJE42" s="161" t="s">
        <v>197</v>
      </c>
      <c r="HJF42" s="147"/>
      <c r="HJG42" s="159"/>
      <c r="HJH42" s="160"/>
      <c r="HJM42" s="161" t="s">
        <v>197</v>
      </c>
      <c r="HJN42" s="147"/>
      <c r="HJO42" s="159"/>
      <c r="HJP42" s="160"/>
      <c r="HJU42" s="161" t="s">
        <v>197</v>
      </c>
      <c r="HJV42" s="147"/>
      <c r="HJW42" s="159"/>
      <c r="HJX42" s="160"/>
      <c r="HKC42" s="161" t="s">
        <v>197</v>
      </c>
      <c r="HKD42" s="147"/>
      <c r="HKE42" s="159"/>
      <c r="HKF42" s="160"/>
      <c r="HKK42" s="161" t="s">
        <v>197</v>
      </c>
      <c r="HKL42" s="147"/>
      <c r="HKM42" s="159"/>
      <c r="HKN42" s="160"/>
      <c r="HKS42" s="161" t="s">
        <v>197</v>
      </c>
      <c r="HKT42" s="147"/>
      <c r="HKU42" s="159"/>
      <c r="HKV42" s="160"/>
      <c r="HLA42" s="161" t="s">
        <v>197</v>
      </c>
      <c r="HLB42" s="147"/>
      <c r="HLC42" s="159"/>
      <c r="HLD42" s="160"/>
      <c r="HLI42" s="161" t="s">
        <v>197</v>
      </c>
      <c r="HLJ42" s="147"/>
      <c r="HLK42" s="159"/>
      <c r="HLL42" s="160"/>
      <c r="HLQ42" s="161" t="s">
        <v>197</v>
      </c>
      <c r="HLR42" s="147"/>
      <c r="HLS42" s="159"/>
      <c r="HLT42" s="160"/>
      <c r="HLY42" s="161" t="s">
        <v>197</v>
      </c>
      <c r="HLZ42" s="147"/>
      <c r="HMA42" s="159"/>
      <c r="HMB42" s="160"/>
      <c r="HMG42" s="161" t="s">
        <v>197</v>
      </c>
      <c r="HMH42" s="147"/>
      <c r="HMI42" s="159"/>
      <c r="HMJ42" s="160"/>
      <c r="HMO42" s="161" t="s">
        <v>197</v>
      </c>
      <c r="HMP42" s="147"/>
      <c r="HMQ42" s="159"/>
      <c r="HMR42" s="160"/>
      <c r="HMW42" s="161" t="s">
        <v>197</v>
      </c>
      <c r="HMX42" s="147"/>
      <c r="HMY42" s="159"/>
      <c r="HMZ42" s="160"/>
      <c r="HNE42" s="161" t="s">
        <v>197</v>
      </c>
      <c r="HNF42" s="147"/>
      <c r="HNG42" s="159"/>
      <c r="HNH42" s="160"/>
      <c r="HNM42" s="161" t="s">
        <v>197</v>
      </c>
      <c r="HNN42" s="147"/>
      <c r="HNO42" s="159"/>
      <c r="HNP42" s="160"/>
      <c r="HNU42" s="161" t="s">
        <v>197</v>
      </c>
      <c r="HNV42" s="147"/>
      <c r="HNW42" s="159"/>
      <c r="HNX42" s="160"/>
      <c r="HOC42" s="161" t="s">
        <v>197</v>
      </c>
      <c r="HOD42" s="147"/>
      <c r="HOE42" s="159"/>
      <c r="HOF42" s="160"/>
      <c r="HOK42" s="161" t="s">
        <v>197</v>
      </c>
      <c r="HOL42" s="147"/>
      <c r="HOM42" s="159"/>
      <c r="HON42" s="160"/>
      <c r="HOS42" s="161" t="s">
        <v>197</v>
      </c>
      <c r="HOT42" s="147"/>
      <c r="HOU42" s="159"/>
      <c r="HOV42" s="160"/>
      <c r="HPA42" s="161" t="s">
        <v>197</v>
      </c>
      <c r="HPB42" s="147"/>
      <c r="HPC42" s="159"/>
      <c r="HPD42" s="160"/>
      <c r="HPI42" s="161" t="s">
        <v>197</v>
      </c>
      <c r="HPJ42" s="147"/>
      <c r="HPK42" s="159"/>
      <c r="HPL42" s="160"/>
      <c r="HPQ42" s="161" t="s">
        <v>197</v>
      </c>
      <c r="HPR42" s="147"/>
      <c r="HPS42" s="159"/>
      <c r="HPT42" s="160"/>
      <c r="HPY42" s="161" t="s">
        <v>197</v>
      </c>
      <c r="HPZ42" s="147"/>
      <c r="HQA42" s="159"/>
      <c r="HQB42" s="160"/>
      <c r="HQG42" s="161" t="s">
        <v>197</v>
      </c>
      <c r="HQH42" s="147"/>
      <c r="HQI42" s="159"/>
      <c r="HQJ42" s="160"/>
      <c r="HQO42" s="161" t="s">
        <v>197</v>
      </c>
      <c r="HQP42" s="147"/>
      <c r="HQQ42" s="159"/>
      <c r="HQR42" s="160"/>
      <c r="HQW42" s="161" t="s">
        <v>197</v>
      </c>
      <c r="HQX42" s="147"/>
      <c r="HQY42" s="159"/>
      <c r="HQZ42" s="160"/>
      <c r="HRE42" s="161" t="s">
        <v>197</v>
      </c>
      <c r="HRF42" s="147"/>
      <c r="HRG42" s="159"/>
      <c r="HRH42" s="160"/>
      <c r="HRM42" s="161" t="s">
        <v>197</v>
      </c>
      <c r="HRN42" s="147"/>
      <c r="HRO42" s="159"/>
      <c r="HRP42" s="160"/>
      <c r="HRU42" s="161" t="s">
        <v>197</v>
      </c>
      <c r="HRV42" s="147"/>
      <c r="HRW42" s="159"/>
      <c r="HRX42" s="160"/>
      <c r="HSC42" s="161" t="s">
        <v>197</v>
      </c>
      <c r="HSD42" s="147"/>
      <c r="HSE42" s="159"/>
      <c r="HSF42" s="160"/>
      <c r="HSK42" s="161" t="s">
        <v>197</v>
      </c>
      <c r="HSL42" s="147"/>
      <c r="HSM42" s="159"/>
      <c r="HSN42" s="160"/>
      <c r="HSS42" s="161" t="s">
        <v>197</v>
      </c>
      <c r="HST42" s="147"/>
      <c r="HSU42" s="159"/>
      <c r="HSV42" s="160"/>
      <c r="HTA42" s="161" t="s">
        <v>197</v>
      </c>
      <c r="HTB42" s="147"/>
      <c r="HTC42" s="159"/>
      <c r="HTD42" s="160"/>
      <c r="HTI42" s="161" t="s">
        <v>197</v>
      </c>
      <c r="HTJ42" s="147"/>
      <c r="HTK42" s="159"/>
      <c r="HTL42" s="160"/>
      <c r="HTQ42" s="161" t="s">
        <v>197</v>
      </c>
      <c r="HTR42" s="147"/>
      <c r="HTS42" s="159"/>
      <c r="HTT42" s="160"/>
      <c r="HTY42" s="161" t="s">
        <v>197</v>
      </c>
      <c r="HTZ42" s="147"/>
      <c r="HUA42" s="159"/>
      <c r="HUB42" s="160"/>
      <c r="HUG42" s="161" t="s">
        <v>197</v>
      </c>
      <c r="HUH42" s="147"/>
      <c r="HUI42" s="159"/>
      <c r="HUJ42" s="160"/>
      <c r="HUO42" s="161" t="s">
        <v>197</v>
      </c>
      <c r="HUP42" s="147"/>
      <c r="HUQ42" s="159"/>
      <c r="HUR42" s="160"/>
      <c r="HUW42" s="161" t="s">
        <v>197</v>
      </c>
      <c r="HUX42" s="147"/>
      <c r="HUY42" s="159"/>
      <c r="HUZ42" s="160"/>
      <c r="HVE42" s="161" t="s">
        <v>197</v>
      </c>
      <c r="HVF42" s="147"/>
      <c r="HVG42" s="159"/>
      <c r="HVH42" s="160"/>
      <c r="HVM42" s="161" t="s">
        <v>197</v>
      </c>
      <c r="HVN42" s="147"/>
      <c r="HVO42" s="159"/>
      <c r="HVP42" s="160"/>
      <c r="HVU42" s="161" t="s">
        <v>197</v>
      </c>
      <c r="HVV42" s="147"/>
      <c r="HVW42" s="159"/>
      <c r="HVX42" s="160"/>
      <c r="HWC42" s="161" t="s">
        <v>197</v>
      </c>
      <c r="HWD42" s="147"/>
      <c r="HWE42" s="159"/>
      <c r="HWF42" s="160"/>
      <c r="HWK42" s="161" t="s">
        <v>197</v>
      </c>
      <c r="HWL42" s="147"/>
      <c r="HWM42" s="159"/>
      <c r="HWN42" s="160"/>
      <c r="HWS42" s="161" t="s">
        <v>197</v>
      </c>
      <c r="HWT42" s="147"/>
      <c r="HWU42" s="159"/>
      <c r="HWV42" s="160"/>
      <c r="HXA42" s="161" t="s">
        <v>197</v>
      </c>
      <c r="HXB42" s="147"/>
      <c r="HXC42" s="159"/>
      <c r="HXD42" s="160"/>
      <c r="HXI42" s="161" t="s">
        <v>197</v>
      </c>
      <c r="HXJ42" s="147"/>
      <c r="HXK42" s="159"/>
      <c r="HXL42" s="160"/>
      <c r="HXQ42" s="161" t="s">
        <v>197</v>
      </c>
      <c r="HXR42" s="147"/>
      <c r="HXS42" s="159"/>
      <c r="HXT42" s="160"/>
      <c r="HXY42" s="161" t="s">
        <v>197</v>
      </c>
      <c r="HXZ42" s="147"/>
      <c r="HYA42" s="159"/>
      <c r="HYB42" s="160"/>
      <c r="HYG42" s="161" t="s">
        <v>197</v>
      </c>
      <c r="HYH42" s="147"/>
      <c r="HYI42" s="159"/>
      <c r="HYJ42" s="160"/>
      <c r="HYO42" s="161" t="s">
        <v>197</v>
      </c>
      <c r="HYP42" s="147"/>
      <c r="HYQ42" s="159"/>
      <c r="HYR42" s="160"/>
      <c r="HYW42" s="161" t="s">
        <v>197</v>
      </c>
      <c r="HYX42" s="147"/>
      <c r="HYY42" s="159"/>
      <c r="HYZ42" s="160"/>
      <c r="HZE42" s="161" t="s">
        <v>197</v>
      </c>
      <c r="HZF42" s="147"/>
      <c r="HZG42" s="159"/>
      <c r="HZH42" s="160"/>
      <c r="HZM42" s="161" t="s">
        <v>197</v>
      </c>
      <c r="HZN42" s="147"/>
      <c r="HZO42" s="159"/>
      <c r="HZP42" s="160"/>
      <c r="HZU42" s="161" t="s">
        <v>197</v>
      </c>
      <c r="HZV42" s="147"/>
      <c r="HZW42" s="159"/>
      <c r="HZX42" s="160"/>
      <c r="IAC42" s="161" t="s">
        <v>197</v>
      </c>
      <c r="IAD42" s="147"/>
      <c r="IAE42" s="159"/>
      <c r="IAF42" s="160"/>
      <c r="IAK42" s="161" t="s">
        <v>197</v>
      </c>
      <c r="IAL42" s="147"/>
      <c r="IAM42" s="159"/>
      <c r="IAN42" s="160"/>
      <c r="IAS42" s="161" t="s">
        <v>197</v>
      </c>
      <c r="IAT42" s="147"/>
      <c r="IAU42" s="159"/>
      <c r="IAV42" s="160"/>
      <c r="IBA42" s="161" t="s">
        <v>197</v>
      </c>
      <c r="IBB42" s="147"/>
      <c r="IBC42" s="159"/>
      <c r="IBD42" s="160"/>
      <c r="IBI42" s="161" t="s">
        <v>197</v>
      </c>
      <c r="IBJ42" s="147"/>
      <c r="IBK42" s="159"/>
      <c r="IBL42" s="160"/>
      <c r="IBQ42" s="161" t="s">
        <v>197</v>
      </c>
      <c r="IBR42" s="147"/>
      <c r="IBS42" s="159"/>
      <c r="IBT42" s="160"/>
      <c r="IBY42" s="161" t="s">
        <v>197</v>
      </c>
      <c r="IBZ42" s="147"/>
      <c r="ICA42" s="159"/>
      <c r="ICB42" s="160"/>
      <c r="ICG42" s="161" t="s">
        <v>197</v>
      </c>
      <c r="ICH42" s="147"/>
      <c r="ICI42" s="159"/>
      <c r="ICJ42" s="160"/>
      <c r="ICO42" s="161" t="s">
        <v>197</v>
      </c>
      <c r="ICP42" s="147"/>
      <c r="ICQ42" s="159"/>
      <c r="ICR42" s="160"/>
      <c r="ICW42" s="161" t="s">
        <v>197</v>
      </c>
      <c r="ICX42" s="147"/>
      <c r="ICY42" s="159"/>
      <c r="ICZ42" s="160"/>
      <c r="IDE42" s="161" t="s">
        <v>197</v>
      </c>
      <c r="IDF42" s="147"/>
      <c r="IDG42" s="159"/>
      <c r="IDH42" s="160"/>
      <c r="IDM42" s="161" t="s">
        <v>197</v>
      </c>
      <c r="IDN42" s="147"/>
      <c r="IDO42" s="159"/>
      <c r="IDP42" s="160"/>
      <c r="IDU42" s="161" t="s">
        <v>197</v>
      </c>
      <c r="IDV42" s="147"/>
      <c r="IDW42" s="159"/>
      <c r="IDX42" s="160"/>
      <c r="IEC42" s="161" t="s">
        <v>197</v>
      </c>
      <c r="IED42" s="147"/>
      <c r="IEE42" s="159"/>
      <c r="IEF42" s="160"/>
      <c r="IEK42" s="161" t="s">
        <v>197</v>
      </c>
      <c r="IEL42" s="147"/>
      <c r="IEM42" s="159"/>
      <c r="IEN42" s="160"/>
      <c r="IES42" s="161" t="s">
        <v>197</v>
      </c>
      <c r="IET42" s="147"/>
      <c r="IEU42" s="159"/>
      <c r="IEV42" s="160"/>
      <c r="IFA42" s="161" t="s">
        <v>197</v>
      </c>
      <c r="IFB42" s="147"/>
      <c r="IFC42" s="159"/>
      <c r="IFD42" s="160"/>
      <c r="IFI42" s="161" t="s">
        <v>197</v>
      </c>
      <c r="IFJ42" s="147"/>
      <c r="IFK42" s="159"/>
      <c r="IFL42" s="160"/>
      <c r="IFQ42" s="161" t="s">
        <v>197</v>
      </c>
      <c r="IFR42" s="147"/>
      <c r="IFS42" s="159"/>
      <c r="IFT42" s="160"/>
      <c r="IFY42" s="161" t="s">
        <v>197</v>
      </c>
      <c r="IFZ42" s="147"/>
      <c r="IGA42" s="159"/>
      <c r="IGB42" s="160"/>
      <c r="IGG42" s="161" t="s">
        <v>197</v>
      </c>
      <c r="IGH42" s="147"/>
      <c r="IGI42" s="159"/>
      <c r="IGJ42" s="160"/>
      <c r="IGO42" s="161" t="s">
        <v>197</v>
      </c>
      <c r="IGP42" s="147"/>
      <c r="IGQ42" s="159"/>
      <c r="IGR42" s="160"/>
      <c r="IGW42" s="161" t="s">
        <v>197</v>
      </c>
      <c r="IGX42" s="147"/>
      <c r="IGY42" s="159"/>
      <c r="IGZ42" s="160"/>
      <c r="IHE42" s="161" t="s">
        <v>197</v>
      </c>
      <c r="IHF42" s="147"/>
      <c r="IHG42" s="159"/>
      <c r="IHH42" s="160"/>
      <c r="IHM42" s="161" t="s">
        <v>197</v>
      </c>
      <c r="IHN42" s="147"/>
      <c r="IHO42" s="159"/>
      <c r="IHP42" s="160"/>
      <c r="IHU42" s="161" t="s">
        <v>197</v>
      </c>
      <c r="IHV42" s="147"/>
      <c r="IHW42" s="159"/>
      <c r="IHX42" s="160"/>
      <c r="IIC42" s="161" t="s">
        <v>197</v>
      </c>
      <c r="IID42" s="147"/>
      <c r="IIE42" s="159"/>
      <c r="IIF42" s="160"/>
      <c r="IIK42" s="161" t="s">
        <v>197</v>
      </c>
      <c r="IIL42" s="147"/>
      <c r="IIM42" s="159"/>
      <c r="IIN42" s="160"/>
      <c r="IIS42" s="161" t="s">
        <v>197</v>
      </c>
      <c r="IIT42" s="147"/>
      <c r="IIU42" s="159"/>
      <c r="IIV42" s="160"/>
      <c r="IJA42" s="161" t="s">
        <v>197</v>
      </c>
      <c r="IJB42" s="147"/>
      <c r="IJC42" s="159"/>
      <c r="IJD42" s="160"/>
      <c r="IJI42" s="161" t="s">
        <v>197</v>
      </c>
      <c r="IJJ42" s="147"/>
      <c r="IJK42" s="159"/>
      <c r="IJL42" s="160"/>
      <c r="IJQ42" s="161" t="s">
        <v>197</v>
      </c>
      <c r="IJR42" s="147"/>
      <c r="IJS42" s="159"/>
      <c r="IJT42" s="160"/>
      <c r="IJY42" s="161" t="s">
        <v>197</v>
      </c>
      <c r="IJZ42" s="147"/>
      <c r="IKA42" s="159"/>
      <c r="IKB42" s="160"/>
      <c r="IKG42" s="161" t="s">
        <v>197</v>
      </c>
      <c r="IKH42" s="147"/>
      <c r="IKI42" s="159"/>
      <c r="IKJ42" s="160"/>
      <c r="IKO42" s="161" t="s">
        <v>197</v>
      </c>
      <c r="IKP42" s="147"/>
      <c r="IKQ42" s="159"/>
      <c r="IKR42" s="160"/>
      <c r="IKW42" s="161" t="s">
        <v>197</v>
      </c>
      <c r="IKX42" s="147"/>
      <c r="IKY42" s="159"/>
      <c r="IKZ42" s="160"/>
      <c r="ILE42" s="161" t="s">
        <v>197</v>
      </c>
      <c r="ILF42" s="147"/>
      <c r="ILG42" s="159"/>
      <c r="ILH42" s="160"/>
      <c r="ILM42" s="161" t="s">
        <v>197</v>
      </c>
      <c r="ILN42" s="147"/>
      <c r="ILO42" s="159"/>
      <c r="ILP42" s="160"/>
      <c r="ILU42" s="161" t="s">
        <v>197</v>
      </c>
      <c r="ILV42" s="147"/>
      <c r="ILW42" s="159"/>
      <c r="ILX42" s="160"/>
      <c r="IMC42" s="161" t="s">
        <v>197</v>
      </c>
      <c r="IMD42" s="147"/>
      <c r="IME42" s="159"/>
      <c r="IMF42" s="160"/>
      <c r="IMK42" s="161" t="s">
        <v>197</v>
      </c>
      <c r="IML42" s="147"/>
      <c r="IMM42" s="159"/>
      <c r="IMN42" s="160"/>
      <c r="IMS42" s="161" t="s">
        <v>197</v>
      </c>
      <c r="IMT42" s="147"/>
      <c r="IMU42" s="159"/>
      <c r="IMV42" s="160"/>
      <c r="INA42" s="161" t="s">
        <v>197</v>
      </c>
      <c r="INB42" s="147"/>
      <c r="INC42" s="159"/>
      <c r="IND42" s="160"/>
      <c r="INI42" s="161" t="s">
        <v>197</v>
      </c>
      <c r="INJ42" s="147"/>
      <c r="INK42" s="159"/>
      <c r="INL42" s="160"/>
      <c r="INQ42" s="161" t="s">
        <v>197</v>
      </c>
      <c r="INR42" s="147"/>
      <c r="INS42" s="159"/>
      <c r="INT42" s="160"/>
      <c r="INY42" s="161" t="s">
        <v>197</v>
      </c>
      <c r="INZ42" s="147"/>
      <c r="IOA42" s="159"/>
      <c r="IOB42" s="160"/>
      <c r="IOG42" s="161" t="s">
        <v>197</v>
      </c>
      <c r="IOH42" s="147"/>
      <c r="IOI42" s="159"/>
      <c r="IOJ42" s="160"/>
      <c r="IOO42" s="161" t="s">
        <v>197</v>
      </c>
      <c r="IOP42" s="147"/>
      <c r="IOQ42" s="159"/>
      <c r="IOR42" s="160"/>
      <c r="IOW42" s="161" t="s">
        <v>197</v>
      </c>
      <c r="IOX42" s="147"/>
      <c r="IOY42" s="159"/>
      <c r="IOZ42" s="160"/>
      <c r="IPE42" s="161" t="s">
        <v>197</v>
      </c>
      <c r="IPF42" s="147"/>
      <c r="IPG42" s="159"/>
      <c r="IPH42" s="160"/>
      <c r="IPM42" s="161" t="s">
        <v>197</v>
      </c>
      <c r="IPN42" s="147"/>
      <c r="IPO42" s="159"/>
      <c r="IPP42" s="160"/>
      <c r="IPU42" s="161" t="s">
        <v>197</v>
      </c>
      <c r="IPV42" s="147"/>
      <c r="IPW42" s="159"/>
      <c r="IPX42" s="160"/>
      <c r="IQC42" s="161" t="s">
        <v>197</v>
      </c>
      <c r="IQD42" s="147"/>
      <c r="IQE42" s="159"/>
      <c r="IQF42" s="160"/>
      <c r="IQK42" s="161" t="s">
        <v>197</v>
      </c>
      <c r="IQL42" s="147"/>
      <c r="IQM42" s="159"/>
      <c r="IQN42" s="160"/>
      <c r="IQS42" s="161" t="s">
        <v>197</v>
      </c>
      <c r="IQT42" s="147"/>
      <c r="IQU42" s="159"/>
      <c r="IQV42" s="160"/>
      <c r="IRA42" s="161" t="s">
        <v>197</v>
      </c>
      <c r="IRB42" s="147"/>
      <c r="IRC42" s="159"/>
      <c r="IRD42" s="160"/>
      <c r="IRI42" s="161" t="s">
        <v>197</v>
      </c>
      <c r="IRJ42" s="147"/>
      <c r="IRK42" s="159"/>
      <c r="IRL42" s="160"/>
      <c r="IRQ42" s="161" t="s">
        <v>197</v>
      </c>
      <c r="IRR42" s="147"/>
      <c r="IRS42" s="159"/>
      <c r="IRT42" s="160"/>
      <c r="IRY42" s="161" t="s">
        <v>197</v>
      </c>
      <c r="IRZ42" s="147"/>
      <c r="ISA42" s="159"/>
      <c r="ISB42" s="160"/>
      <c r="ISG42" s="161" t="s">
        <v>197</v>
      </c>
      <c r="ISH42" s="147"/>
      <c r="ISI42" s="159"/>
      <c r="ISJ42" s="160"/>
      <c r="ISO42" s="161" t="s">
        <v>197</v>
      </c>
      <c r="ISP42" s="147"/>
      <c r="ISQ42" s="159"/>
      <c r="ISR42" s="160"/>
      <c r="ISW42" s="161" t="s">
        <v>197</v>
      </c>
      <c r="ISX42" s="147"/>
      <c r="ISY42" s="159"/>
      <c r="ISZ42" s="160"/>
      <c r="ITE42" s="161" t="s">
        <v>197</v>
      </c>
      <c r="ITF42" s="147"/>
      <c r="ITG42" s="159"/>
      <c r="ITH42" s="160"/>
      <c r="ITM42" s="161" t="s">
        <v>197</v>
      </c>
      <c r="ITN42" s="147"/>
      <c r="ITO42" s="159"/>
      <c r="ITP42" s="160"/>
      <c r="ITU42" s="161" t="s">
        <v>197</v>
      </c>
      <c r="ITV42" s="147"/>
      <c r="ITW42" s="159"/>
      <c r="ITX42" s="160"/>
      <c r="IUC42" s="161" t="s">
        <v>197</v>
      </c>
      <c r="IUD42" s="147"/>
      <c r="IUE42" s="159"/>
      <c r="IUF42" s="160"/>
      <c r="IUK42" s="161" t="s">
        <v>197</v>
      </c>
      <c r="IUL42" s="147"/>
      <c r="IUM42" s="159"/>
      <c r="IUN42" s="160"/>
      <c r="IUS42" s="161" t="s">
        <v>197</v>
      </c>
      <c r="IUT42" s="147"/>
      <c r="IUU42" s="159"/>
      <c r="IUV42" s="160"/>
      <c r="IVA42" s="161" t="s">
        <v>197</v>
      </c>
      <c r="IVB42" s="147"/>
      <c r="IVC42" s="159"/>
      <c r="IVD42" s="160"/>
      <c r="IVI42" s="161" t="s">
        <v>197</v>
      </c>
      <c r="IVJ42" s="147"/>
      <c r="IVK42" s="159"/>
      <c r="IVL42" s="160"/>
      <c r="IVQ42" s="161" t="s">
        <v>197</v>
      </c>
      <c r="IVR42" s="147"/>
      <c r="IVS42" s="159"/>
      <c r="IVT42" s="160"/>
      <c r="IVY42" s="161" t="s">
        <v>197</v>
      </c>
      <c r="IVZ42" s="147"/>
      <c r="IWA42" s="159"/>
      <c r="IWB42" s="160"/>
      <c r="IWG42" s="161" t="s">
        <v>197</v>
      </c>
      <c r="IWH42" s="147"/>
      <c r="IWI42" s="159"/>
      <c r="IWJ42" s="160"/>
      <c r="IWO42" s="161" t="s">
        <v>197</v>
      </c>
      <c r="IWP42" s="147"/>
      <c r="IWQ42" s="159"/>
      <c r="IWR42" s="160"/>
      <c r="IWW42" s="161" t="s">
        <v>197</v>
      </c>
      <c r="IWX42" s="147"/>
      <c r="IWY42" s="159"/>
      <c r="IWZ42" s="160"/>
      <c r="IXE42" s="161" t="s">
        <v>197</v>
      </c>
      <c r="IXF42" s="147"/>
      <c r="IXG42" s="159"/>
      <c r="IXH42" s="160"/>
      <c r="IXM42" s="161" t="s">
        <v>197</v>
      </c>
      <c r="IXN42" s="147"/>
      <c r="IXO42" s="159"/>
      <c r="IXP42" s="160"/>
      <c r="IXU42" s="161" t="s">
        <v>197</v>
      </c>
      <c r="IXV42" s="147"/>
      <c r="IXW42" s="159"/>
      <c r="IXX42" s="160"/>
      <c r="IYC42" s="161" t="s">
        <v>197</v>
      </c>
      <c r="IYD42" s="147"/>
      <c r="IYE42" s="159"/>
      <c r="IYF42" s="160"/>
      <c r="IYK42" s="161" t="s">
        <v>197</v>
      </c>
      <c r="IYL42" s="147"/>
      <c r="IYM42" s="159"/>
      <c r="IYN42" s="160"/>
      <c r="IYS42" s="161" t="s">
        <v>197</v>
      </c>
      <c r="IYT42" s="147"/>
      <c r="IYU42" s="159"/>
      <c r="IYV42" s="160"/>
      <c r="IZA42" s="161" t="s">
        <v>197</v>
      </c>
      <c r="IZB42" s="147"/>
      <c r="IZC42" s="159"/>
      <c r="IZD42" s="160"/>
      <c r="IZI42" s="161" t="s">
        <v>197</v>
      </c>
      <c r="IZJ42" s="147"/>
      <c r="IZK42" s="159"/>
      <c r="IZL42" s="160"/>
      <c r="IZQ42" s="161" t="s">
        <v>197</v>
      </c>
      <c r="IZR42" s="147"/>
      <c r="IZS42" s="159"/>
      <c r="IZT42" s="160"/>
      <c r="IZY42" s="161" t="s">
        <v>197</v>
      </c>
      <c r="IZZ42" s="147"/>
      <c r="JAA42" s="159"/>
      <c r="JAB42" s="160"/>
      <c r="JAG42" s="161" t="s">
        <v>197</v>
      </c>
      <c r="JAH42" s="147"/>
      <c r="JAI42" s="159"/>
      <c r="JAJ42" s="160"/>
      <c r="JAO42" s="161" t="s">
        <v>197</v>
      </c>
      <c r="JAP42" s="147"/>
      <c r="JAQ42" s="159"/>
      <c r="JAR42" s="160"/>
      <c r="JAW42" s="161" t="s">
        <v>197</v>
      </c>
      <c r="JAX42" s="147"/>
      <c r="JAY42" s="159"/>
      <c r="JAZ42" s="160"/>
      <c r="JBE42" s="161" t="s">
        <v>197</v>
      </c>
      <c r="JBF42" s="147"/>
      <c r="JBG42" s="159"/>
      <c r="JBH42" s="160"/>
      <c r="JBM42" s="161" t="s">
        <v>197</v>
      </c>
      <c r="JBN42" s="147"/>
      <c r="JBO42" s="159"/>
      <c r="JBP42" s="160"/>
      <c r="JBU42" s="161" t="s">
        <v>197</v>
      </c>
      <c r="JBV42" s="147"/>
      <c r="JBW42" s="159"/>
      <c r="JBX42" s="160"/>
      <c r="JCC42" s="161" t="s">
        <v>197</v>
      </c>
      <c r="JCD42" s="147"/>
      <c r="JCE42" s="159"/>
      <c r="JCF42" s="160"/>
      <c r="JCK42" s="161" t="s">
        <v>197</v>
      </c>
      <c r="JCL42" s="147"/>
      <c r="JCM42" s="159"/>
      <c r="JCN42" s="160"/>
      <c r="JCS42" s="161" t="s">
        <v>197</v>
      </c>
      <c r="JCT42" s="147"/>
      <c r="JCU42" s="159"/>
      <c r="JCV42" s="160"/>
      <c r="JDA42" s="161" t="s">
        <v>197</v>
      </c>
      <c r="JDB42" s="147"/>
      <c r="JDC42" s="159"/>
      <c r="JDD42" s="160"/>
      <c r="JDI42" s="161" t="s">
        <v>197</v>
      </c>
      <c r="JDJ42" s="147"/>
      <c r="JDK42" s="159"/>
      <c r="JDL42" s="160"/>
      <c r="JDQ42" s="161" t="s">
        <v>197</v>
      </c>
      <c r="JDR42" s="147"/>
      <c r="JDS42" s="159"/>
      <c r="JDT42" s="160"/>
      <c r="JDY42" s="161" t="s">
        <v>197</v>
      </c>
      <c r="JDZ42" s="147"/>
      <c r="JEA42" s="159"/>
      <c r="JEB42" s="160"/>
      <c r="JEG42" s="161" t="s">
        <v>197</v>
      </c>
      <c r="JEH42" s="147"/>
      <c r="JEI42" s="159"/>
      <c r="JEJ42" s="160"/>
      <c r="JEO42" s="161" t="s">
        <v>197</v>
      </c>
      <c r="JEP42" s="147"/>
      <c r="JEQ42" s="159"/>
      <c r="JER42" s="160"/>
      <c r="JEW42" s="161" t="s">
        <v>197</v>
      </c>
      <c r="JEX42" s="147"/>
      <c r="JEY42" s="159"/>
      <c r="JEZ42" s="160"/>
      <c r="JFE42" s="161" t="s">
        <v>197</v>
      </c>
      <c r="JFF42" s="147"/>
      <c r="JFG42" s="159"/>
      <c r="JFH42" s="160"/>
      <c r="JFM42" s="161" t="s">
        <v>197</v>
      </c>
      <c r="JFN42" s="147"/>
      <c r="JFO42" s="159"/>
      <c r="JFP42" s="160"/>
      <c r="JFU42" s="161" t="s">
        <v>197</v>
      </c>
      <c r="JFV42" s="147"/>
      <c r="JFW42" s="159"/>
      <c r="JFX42" s="160"/>
      <c r="JGC42" s="161" t="s">
        <v>197</v>
      </c>
      <c r="JGD42" s="147"/>
      <c r="JGE42" s="159"/>
      <c r="JGF42" s="160"/>
      <c r="JGK42" s="161" t="s">
        <v>197</v>
      </c>
      <c r="JGL42" s="147"/>
      <c r="JGM42" s="159"/>
      <c r="JGN42" s="160"/>
      <c r="JGS42" s="161" t="s">
        <v>197</v>
      </c>
      <c r="JGT42" s="147"/>
      <c r="JGU42" s="159"/>
      <c r="JGV42" s="160"/>
      <c r="JHA42" s="161" t="s">
        <v>197</v>
      </c>
      <c r="JHB42" s="147"/>
      <c r="JHC42" s="159"/>
      <c r="JHD42" s="160"/>
      <c r="JHI42" s="161" t="s">
        <v>197</v>
      </c>
      <c r="JHJ42" s="147"/>
      <c r="JHK42" s="159"/>
      <c r="JHL42" s="160"/>
      <c r="JHQ42" s="161" t="s">
        <v>197</v>
      </c>
      <c r="JHR42" s="147"/>
      <c r="JHS42" s="159"/>
      <c r="JHT42" s="160"/>
      <c r="JHY42" s="161" t="s">
        <v>197</v>
      </c>
      <c r="JHZ42" s="147"/>
      <c r="JIA42" s="159"/>
      <c r="JIB42" s="160"/>
      <c r="JIG42" s="161" t="s">
        <v>197</v>
      </c>
      <c r="JIH42" s="147"/>
      <c r="JII42" s="159"/>
      <c r="JIJ42" s="160"/>
      <c r="JIO42" s="161" t="s">
        <v>197</v>
      </c>
      <c r="JIP42" s="147"/>
      <c r="JIQ42" s="159"/>
      <c r="JIR42" s="160"/>
      <c r="JIW42" s="161" t="s">
        <v>197</v>
      </c>
      <c r="JIX42" s="147"/>
      <c r="JIY42" s="159"/>
      <c r="JIZ42" s="160"/>
      <c r="JJE42" s="161" t="s">
        <v>197</v>
      </c>
      <c r="JJF42" s="147"/>
      <c r="JJG42" s="159"/>
      <c r="JJH42" s="160"/>
      <c r="JJM42" s="161" t="s">
        <v>197</v>
      </c>
      <c r="JJN42" s="147"/>
      <c r="JJO42" s="159"/>
      <c r="JJP42" s="160"/>
      <c r="JJU42" s="161" t="s">
        <v>197</v>
      </c>
      <c r="JJV42" s="147"/>
      <c r="JJW42" s="159"/>
      <c r="JJX42" s="160"/>
      <c r="JKC42" s="161" t="s">
        <v>197</v>
      </c>
      <c r="JKD42" s="147"/>
      <c r="JKE42" s="159"/>
      <c r="JKF42" s="160"/>
      <c r="JKK42" s="161" t="s">
        <v>197</v>
      </c>
      <c r="JKL42" s="147"/>
      <c r="JKM42" s="159"/>
      <c r="JKN42" s="160"/>
      <c r="JKS42" s="161" t="s">
        <v>197</v>
      </c>
      <c r="JKT42" s="147"/>
      <c r="JKU42" s="159"/>
      <c r="JKV42" s="160"/>
      <c r="JLA42" s="161" t="s">
        <v>197</v>
      </c>
      <c r="JLB42" s="147"/>
      <c r="JLC42" s="159"/>
      <c r="JLD42" s="160"/>
      <c r="JLI42" s="161" t="s">
        <v>197</v>
      </c>
      <c r="JLJ42" s="147"/>
      <c r="JLK42" s="159"/>
      <c r="JLL42" s="160"/>
      <c r="JLQ42" s="161" t="s">
        <v>197</v>
      </c>
      <c r="JLR42" s="147"/>
      <c r="JLS42" s="159"/>
      <c r="JLT42" s="160"/>
      <c r="JLY42" s="161" t="s">
        <v>197</v>
      </c>
      <c r="JLZ42" s="147"/>
      <c r="JMA42" s="159"/>
      <c r="JMB42" s="160"/>
      <c r="JMG42" s="161" t="s">
        <v>197</v>
      </c>
      <c r="JMH42" s="147"/>
      <c r="JMI42" s="159"/>
      <c r="JMJ42" s="160"/>
      <c r="JMO42" s="161" t="s">
        <v>197</v>
      </c>
      <c r="JMP42" s="147"/>
      <c r="JMQ42" s="159"/>
      <c r="JMR42" s="160"/>
      <c r="JMW42" s="161" t="s">
        <v>197</v>
      </c>
      <c r="JMX42" s="147"/>
      <c r="JMY42" s="159"/>
      <c r="JMZ42" s="160"/>
      <c r="JNE42" s="161" t="s">
        <v>197</v>
      </c>
      <c r="JNF42" s="147"/>
      <c r="JNG42" s="159"/>
      <c r="JNH42" s="160"/>
      <c r="JNM42" s="161" t="s">
        <v>197</v>
      </c>
      <c r="JNN42" s="147"/>
      <c r="JNO42" s="159"/>
      <c r="JNP42" s="160"/>
      <c r="JNU42" s="161" t="s">
        <v>197</v>
      </c>
      <c r="JNV42" s="147"/>
      <c r="JNW42" s="159"/>
      <c r="JNX42" s="160"/>
      <c r="JOC42" s="161" t="s">
        <v>197</v>
      </c>
      <c r="JOD42" s="147"/>
      <c r="JOE42" s="159"/>
      <c r="JOF42" s="160"/>
      <c r="JOK42" s="161" t="s">
        <v>197</v>
      </c>
      <c r="JOL42" s="147"/>
      <c r="JOM42" s="159"/>
      <c r="JON42" s="160"/>
      <c r="JOS42" s="161" t="s">
        <v>197</v>
      </c>
      <c r="JOT42" s="147"/>
      <c r="JOU42" s="159"/>
      <c r="JOV42" s="160"/>
      <c r="JPA42" s="161" t="s">
        <v>197</v>
      </c>
      <c r="JPB42" s="147"/>
      <c r="JPC42" s="159"/>
      <c r="JPD42" s="160"/>
      <c r="JPI42" s="161" t="s">
        <v>197</v>
      </c>
      <c r="JPJ42" s="147"/>
      <c r="JPK42" s="159"/>
      <c r="JPL42" s="160"/>
      <c r="JPQ42" s="161" t="s">
        <v>197</v>
      </c>
      <c r="JPR42" s="147"/>
      <c r="JPS42" s="159"/>
      <c r="JPT42" s="160"/>
      <c r="JPY42" s="161" t="s">
        <v>197</v>
      </c>
      <c r="JPZ42" s="147"/>
      <c r="JQA42" s="159"/>
      <c r="JQB42" s="160"/>
      <c r="JQG42" s="161" t="s">
        <v>197</v>
      </c>
      <c r="JQH42" s="147"/>
      <c r="JQI42" s="159"/>
      <c r="JQJ42" s="160"/>
      <c r="JQO42" s="161" t="s">
        <v>197</v>
      </c>
      <c r="JQP42" s="147"/>
      <c r="JQQ42" s="159"/>
      <c r="JQR42" s="160"/>
      <c r="JQW42" s="161" t="s">
        <v>197</v>
      </c>
      <c r="JQX42" s="147"/>
      <c r="JQY42" s="159"/>
      <c r="JQZ42" s="160"/>
      <c r="JRE42" s="161" t="s">
        <v>197</v>
      </c>
      <c r="JRF42" s="147"/>
      <c r="JRG42" s="159"/>
      <c r="JRH42" s="160"/>
      <c r="JRM42" s="161" t="s">
        <v>197</v>
      </c>
      <c r="JRN42" s="147"/>
      <c r="JRO42" s="159"/>
      <c r="JRP42" s="160"/>
      <c r="JRU42" s="161" t="s">
        <v>197</v>
      </c>
      <c r="JRV42" s="147"/>
      <c r="JRW42" s="159"/>
      <c r="JRX42" s="160"/>
      <c r="JSC42" s="161" t="s">
        <v>197</v>
      </c>
      <c r="JSD42" s="147"/>
      <c r="JSE42" s="159"/>
      <c r="JSF42" s="160"/>
      <c r="JSK42" s="161" t="s">
        <v>197</v>
      </c>
      <c r="JSL42" s="147"/>
      <c r="JSM42" s="159"/>
      <c r="JSN42" s="160"/>
      <c r="JSS42" s="161" t="s">
        <v>197</v>
      </c>
      <c r="JST42" s="147"/>
      <c r="JSU42" s="159"/>
      <c r="JSV42" s="160"/>
      <c r="JTA42" s="161" t="s">
        <v>197</v>
      </c>
      <c r="JTB42" s="147"/>
      <c r="JTC42" s="159"/>
      <c r="JTD42" s="160"/>
      <c r="JTI42" s="161" t="s">
        <v>197</v>
      </c>
      <c r="JTJ42" s="147"/>
      <c r="JTK42" s="159"/>
      <c r="JTL42" s="160"/>
      <c r="JTQ42" s="161" t="s">
        <v>197</v>
      </c>
      <c r="JTR42" s="147"/>
      <c r="JTS42" s="159"/>
      <c r="JTT42" s="160"/>
      <c r="JTY42" s="161" t="s">
        <v>197</v>
      </c>
      <c r="JTZ42" s="147"/>
      <c r="JUA42" s="159"/>
      <c r="JUB42" s="160"/>
      <c r="JUG42" s="161" t="s">
        <v>197</v>
      </c>
      <c r="JUH42" s="147"/>
      <c r="JUI42" s="159"/>
      <c r="JUJ42" s="160"/>
      <c r="JUO42" s="161" t="s">
        <v>197</v>
      </c>
      <c r="JUP42" s="147"/>
      <c r="JUQ42" s="159"/>
      <c r="JUR42" s="160"/>
      <c r="JUW42" s="161" t="s">
        <v>197</v>
      </c>
      <c r="JUX42" s="147"/>
      <c r="JUY42" s="159"/>
      <c r="JUZ42" s="160"/>
      <c r="JVE42" s="161" t="s">
        <v>197</v>
      </c>
      <c r="JVF42" s="147"/>
      <c r="JVG42" s="159"/>
      <c r="JVH42" s="160"/>
      <c r="JVM42" s="161" t="s">
        <v>197</v>
      </c>
      <c r="JVN42" s="147"/>
      <c r="JVO42" s="159"/>
      <c r="JVP42" s="160"/>
      <c r="JVU42" s="161" t="s">
        <v>197</v>
      </c>
      <c r="JVV42" s="147"/>
      <c r="JVW42" s="159"/>
      <c r="JVX42" s="160"/>
      <c r="JWC42" s="161" t="s">
        <v>197</v>
      </c>
      <c r="JWD42" s="147"/>
      <c r="JWE42" s="159"/>
      <c r="JWF42" s="160"/>
      <c r="JWK42" s="161" t="s">
        <v>197</v>
      </c>
      <c r="JWL42" s="147"/>
      <c r="JWM42" s="159"/>
      <c r="JWN42" s="160"/>
      <c r="JWS42" s="161" t="s">
        <v>197</v>
      </c>
      <c r="JWT42" s="147"/>
      <c r="JWU42" s="159"/>
      <c r="JWV42" s="160"/>
      <c r="JXA42" s="161" t="s">
        <v>197</v>
      </c>
      <c r="JXB42" s="147"/>
      <c r="JXC42" s="159"/>
      <c r="JXD42" s="160"/>
      <c r="JXI42" s="161" t="s">
        <v>197</v>
      </c>
      <c r="JXJ42" s="147"/>
      <c r="JXK42" s="159"/>
      <c r="JXL42" s="160"/>
      <c r="JXQ42" s="161" t="s">
        <v>197</v>
      </c>
      <c r="JXR42" s="147"/>
      <c r="JXS42" s="159"/>
      <c r="JXT42" s="160"/>
      <c r="JXY42" s="161" t="s">
        <v>197</v>
      </c>
      <c r="JXZ42" s="147"/>
      <c r="JYA42" s="159"/>
      <c r="JYB42" s="160"/>
      <c r="JYG42" s="161" t="s">
        <v>197</v>
      </c>
      <c r="JYH42" s="147"/>
      <c r="JYI42" s="159"/>
      <c r="JYJ42" s="160"/>
      <c r="JYO42" s="161" t="s">
        <v>197</v>
      </c>
      <c r="JYP42" s="147"/>
      <c r="JYQ42" s="159"/>
      <c r="JYR42" s="160"/>
      <c r="JYW42" s="161" t="s">
        <v>197</v>
      </c>
      <c r="JYX42" s="147"/>
      <c r="JYY42" s="159"/>
      <c r="JYZ42" s="160"/>
      <c r="JZE42" s="161" t="s">
        <v>197</v>
      </c>
      <c r="JZF42" s="147"/>
      <c r="JZG42" s="159"/>
      <c r="JZH42" s="160"/>
      <c r="JZM42" s="161" t="s">
        <v>197</v>
      </c>
      <c r="JZN42" s="147"/>
      <c r="JZO42" s="159"/>
      <c r="JZP42" s="160"/>
      <c r="JZU42" s="161" t="s">
        <v>197</v>
      </c>
      <c r="JZV42" s="147"/>
      <c r="JZW42" s="159"/>
      <c r="JZX42" s="160"/>
      <c r="KAC42" s="161" t="s">
        <v>197</v>
      </c>
      <c r="KAD42" s="147"/>
      <c r="KAE42" s="159"/>
      <c r="KAF42" s="160"/>
      <c r="KAK42" s="161" t="s">
        <v>197</v>
      </c>
      <c r="KAL42" s="147"/>
      <c r="KAM42" s="159"/>
      <c r="KAN42" s="160"/>
      <c r="KAS42" s="161" t="s">
        <v>197</v>
      </c>
      <c r="KAT42" s="147"/>
      <c r="KAU42" s="159"/>
      <c r="KAV42" s="160"/>
      <c r="KBA42" s="161" t="s">
        <v>197</v>
      </c>
      <c r="KBB42" s="147"/>
      <c r="KBC42" s="159"/>
      <c r="KBD42" s="160"/>
      <c r="KBI42" s="161" t="s">
        <v>197</v>
      </c>
      <c r="KBJ42" s="147"/>
      <c r="KBK42" s="159"/>
      <c r="KBL42" s="160"/>
      <c r="KBQ42" s="161" t="s">
        <v>197</v>
      </c>
      <c r="KBR42" s="147"/>
      <c r="KBS42" s="159"/>
      <c r="KBT42" s="160"/>
      <c r="KBY42" s="161" t="s">
        <v>197</v>
      </c>
      <c r="KBZ42" s="147"/>
      <c r="KCA42" s="159"/>
      <c r="KCB42" s="160"/>
      <c r="KCG42" s="161" t="s">
        <v>197</v>
      </c>
      <c r="KCH42" s="147"/>
      <c r="KCI42" s="159"/>
      <c r="KCJ42" s="160"/>
      <c r="KCO42" s="161" t="s">
        <v>197</v>
      </c>
      <c r="KCP42" s="147"/>
      <c r="KCQ42" s="159"/>
      <c r="KCR42" s="160"/>
      <c r="KCW42" s="161" t="s">
        <v>197</v>
      </c>
      <c r="KCX42" s="147"/>
      <c r="KCY42" s="159"/>
      <c r="KCZ42" s="160"/>
      <c r="KDE42" s="161" t="s">
        <v>197</v>
      </c>
      <c r="KDF42" s="147"/>
      <c r="KDG42" s="159"/>
      <c r="KDH42" s="160"/>
      <c r="KDM42" s="161" t="s">
        <v>197</v>
      </c>
      <c r="KDN42" s="147"/>
      <c r="KDO42" s="159"/>
      <c r="KDP42" s="160"/>
      <c r="KDU42" s="161" t="s">
        <v>197</v>
      </c>
      <c r="KDV42" s="147"/>
      <c r="KDW42" s="159"/>
      <c r="KDX42" s="160"/>
      <c r="KEC42" s="161" t="s">
        <v>197</v>
      </c>
      <c r="KED42" s="147"/>
      <c r="KEE42" s="159"/>
      <c r="KEF42" s="160"/>
      <c r="KEK42" s="161" t="s">
        <v>197</v>
      </c>
      <c r="KEL42" s="147"/>
      <c r="KEM42" s="159"/>
      <c r="KEN42" s="160"/>
      <c r="KES42" s="161" t="s">
        <v>197</v>
      </c>
      <c r="KET42" s="147"/>
      <c r="KEU42" s="159"/>
      <c r="KEV42" s="160"/>
      <c r="KFA42" s="161" t="s">
        <v>197</v>
      </c>
      <c r="KFB42" s="147"/>
      <c r="KFC42" s="159"/>
      <c r="KFD42" s="160"/>
      <c r="KFI42" s="161" t="s">
        <v>197</v>
      </c>
      <c r="KFJ42" s="147"/>
      <c r="KFK42" s="159"/>
      <c r="KFL42" s="160"/>
      <c r="KFQ42" s="161" t="s">
        <v>197</v>
      </c>
      <c r="KFR42" s="147"/>
      <c r="KFS42" s="159"/>
      <c r="KFT42" s="160"/>
      <c r="KFY42" s="161" t="s">
        <v>197</v>
      </c>
      <c r="KFZ42" s="147"/>
      <c r="KGA42" s="159"/>
      <c r="KGB42" s="160"/>
      <c r="KGG42" s="161" t="s">
        <v>197</v>
      </c>
      <c r="KGH42" s="147"/>
      <c r="KGI42" s="159"/>
      <c r="KGJ42" s="160"/>
      <c r="KGO42" s="161" t="s">
        <v>197</v>
      </c>
      <c r="KGP42" s="147"/>
      <c r="KGQ42" s="159"/>
      <c r="KGR42" s="160"/>
      <c r="KGW42" s="161" t="s">
        <v>197</v>
      </c>
      <c r="KGX42" s="147"/>
      <c r="KGY42" s="159"/>
      <c r="KGZ42" s="160"/>
      <c r="KHE42" s="161" t="s">
        <v>197</v>
      </c>
      <c r="KHF42" s="147"/>
      <c r="KHG42" s="159"/>
      <c r="KHH42" s="160"/>
      <c r="KHM42" s="161" t="s">
        <v>197</v>
      </c>
      <c r="KHN42" s="147"/>
      <c r="KHO42" s="159"/>
      <c r="KHP42" s="160"/>
      <c r="KHU42" s="161" t="s">
        <v>197</v>
      </c>
      <c r="KHV42" s="147"/>
      <c r="KHW42" s="159"/>
      <c r="KHX42" s="160"/>
      <c r="KIC42" s="161" t="s">
        <v>197</v>
      </c>
      <c r="KID42" s="147"/>
      <c r="KIE42" s="159"/>
      <c r="KIF42" s="160"/>
      <c r="KIK42" s="161" t="s">
        <v>197</v>
      </c>
      <c r="KIL42" s="147"/>
      <c r="KIM42" s="159"/>
      <c r="KIN42" s="160"/>
      <c r="KIS42" s="161" t="s">
        <v>197</v>
      </c>
      <c r="KIT42" s="147"/>
      <c r="KIU42" s="159"/>
      <c r="KIV42" s="160"/>
      <c r="KJA42" s="161" t="s">
        <v>197</v>
      </c>
      <c r="KJB42" s="147"/>
      <c r="KJC42" s="159"/>
      <c r="KJD42" s="160"/>
      <c r="KJI42" s="161" t="s">
        <v>197</v>
      </c>
      <c r="KJJ42" s="147"/>
      <c r="KJK42" s="159"/>
      <c r="KJL42" s="160"/>
      <c r="KJQ42" s="161" t="s">
        <v>197</v>
      </c>
      <c r="KJR42" s="147"/>
      <c r="KJS42" s="159"/>
      <c r="KJT42" s="160"/>
      <c r="KJY42" s="161" t="s">
        <v>197</v>
      </c>
      <c r="KJZ42" s="147"/>
      <c r="KKA42" s="159"/>
      <c r="KKB42" s="160"/>
      <c r="KKG42" s="161" t="s">
        <v>197</v>
      </c>
      <c r="KKH42" s="147"/>
      <c r="KKI42" s="159"/>
      <c r="KKJ42" s="160"/>
      <c r="KKO42" s="161" t="s">
        <v>197</v>
      </c>
      <c r="KKP42" s="147"/>
      <c r="KKQ42" s="159"/>
      <c r="KKR42" s="160"/>
      <c r="KKW42" s="161" t="s">
        <v>197</v>
      </c>
      <c r="KKX42" s="147"/>
      <c r="KKY42" s="159"/>
      <c r="KKZ42" s="160"/>
      <c r="KLE42" s="161" t="s">
        <v>197</v>
      </c>
      <c r="KLF42" s="147"/>
      <c r="KLG42" s="159"/>
      <c r="KLH42" s="160"/>
      <c r="KLM42" s="161" t="s">
        <v>197</v>
      </c>
      <c r="KLN42" s="147"/>
      <c r="KLO42" s="159"/>
      <c r="KLP42" s="160"/>
      <c r="KLU42" s="161" t="s">
        <v>197</v>
      </c>
      <c r="KLV42" s="147"/>
      <c r="KLW42" s="159"/>
      <c r="KLX42" s="160"/>
      <c r="KMC42" s="161" t="s">
        <v>197</v>
      </c>
      <c r="KMD42" s="147"/>
      <c r="KME42" s="159"/>
      <c r="KMF42" s="160"/>
      <c r="KMK42" s="161" t="s">
        <v>197</v>
      </c>
      <c r="KML42" s="147"/>
      <c r="KMM42" s="159"/>
      <c r="KMN42" s="160"/>
      <c r="KMS42" s="161" t="s">
        <v>197</v>
      </c>
      <c r="KMT42" s="147"/>
      <c r="KMU42" s="159"/>
      <c r="KMV42" s="160"/>
      <c r="KNA42" s="161" t="s">
        <v>197</v>
      </c>
      <c r="KNB42" s="147"/>
      <c r="KNC42" s="159"/>
      <c r="KND42" s="160"/>
      <c r="KNI42" s="161" t="s">
        <v>197</v>
      </c>
      <c r="KNJ42" s="147"/>
      <c r="KNK42" s="159"/>
      <c r="KNL42" s="160"/>
      <c r="KNQ42" s="161" t="s">
        <v>197</v>
      </c>
      <c r="KNR42" s="147"/>
      <c r="KNS42" s="159"/>
      <c r="KNT42" s="160"/>
      <c r="KNY42" s="161" t="s">
        <v>197</v>
      </c>
      <c r="KNZ42" s="147"/>
      <c r="KOA42" s="159"/>
      <c r="KOB42" s="160"/>
      <c r="KOG42" s="161" t="s">
        <v>197</v>
      </c>
      <c r="KOH42" s="147"/>
      <c r="KOI42" s="159"/>
      <c r="KOJ42" s="160"/>
      <c r="KOO42" s="161" t="s">
        <v>197</v>
      </c>
      <c r="KOP42" s="147"/>
      <c r="KOQ42" s="159"/>
      <c r="KOR42" s="160"/>
      <c r="KOW42" s="161" t="s">
        <v>197</v>
      </c>
      <c r="KOX42" s="147"/>
      <c r="KOY42" s="159"/>
      <c r="KOZ42" s="160"/>
      <c r="KPE42" s="161" t="s">
        <v>197</v>
      </c>
      <c r="KPF42" s="147"/>
      <c r="KPG42" s="159"/>
      <c r="KPH42" s="160"/>
      <c r="KPM42" s="161" t="s">
        <v>197</v>
      </c>
      <c r="KPN42" s="147"/>
      <c r="KPO42" s="159"/>
      <c r="KPP42" s="160"/>
      <c r="KPU42" s="161" t="s">
        <v>197</v>
      </c>
      <c r="KPV42" s="147"/>
      <c r="KPW42" s="159"/>
      <c r="KPX42" s="160"/>
      <c r="KQC42" s="161" t="s">
        <v>197</v>
      </c>
      <c r="KQD42" s="147"/>
      <c r="KQE42" s="159"/>
      <c r="KQF42" s="160"/>
      <c r="KQK42" s="161" t="s">
        <v>197</v>
      </c>
      <c r="KQL42" s="147"/>
      <c r="KQM42" s="159"/>
      <c r="KQN42" s="160"/>
      <c r="KQS42" s="161" t="s">
        <v>197</v>
      </c>
      <c r="KQT42" s="147"/>
      <c r="KQU42" s="159"/>
      <c r="KQV42" s="160"/>
      <c r="KRA42" s="161" t="s">
        <v>197</v>
      </c>
      <c r="KRB42" s="147"/>
      <c r="KRC42" s="159"/>
      <c r="KRD42" s="160"/>
      <c r="KRI42" s="161" t="s">
        <v>197</v>
      </c>
      <c r="KRJ42" s="147"/>
      <c r="KRK42" s="159"/>
      <c r="KRL42" s="160"/>
      <c r="KRQ42" s="161" t="s">
        <v>197</v>
      </c>
      <c r="KRR42" s="147"/>
      <c r="KRS42" s="159"/>
      <c r="KRT42" s="160"/>
      <c r="KRY42" s="161" t="s">
        <v>197</v>
      </c>
      <c r="KRZ42" s="147"/>
      <c r="KSA42" s="159"/>
      <c r="KSB42" s="160"/>
      <c r="KSG42" s="161" t="s">
        <v>197</v>
      </c>
      <c r="KSH42" s="147"/>
      <c r="KSI42" s="159"/>
      <c r="KSJ42" s="160"/>
      <c r="KSO42" s="161" t="s">
        <v>197</v>
      </c>
      <c r="KSP42" s="147"/>
      <c r="KSQ42" s="159"/>
      <c r="KSR42" s="160"/>
      <c r="KSW42" s="161" t="s">
        <v>197</v>
      </c>
      <c r="KSX42" s="147"/>
      <c r="KSY42" s="159"/>
      <c r="KSZ42" s="160"/>
      <c r="KTE42" s="161" t="s">
        <v>197</v>
      </c>
      <c r="KTF42" s="147"/>
      <c r="KTG42" s="159"/>
      <c r="KTH42" s="160"/>
      <c r="KTM42" s="161" t="s">
        <v>197</v>
      </c>
      <c r="KTN42" s="147"/>
      <c r="KTO42" s="159"/>
      <c r="KTP42" s="160"/>
      <c r="KTU42" s="161" t="s">
        <v>197</v>
      </c>
      <c r="KTV42" s="147"/>
      <c r="KTW42" s="159"/>
      <c r="KTX42" s="160"/>
      <c r="KUC42" s="161" t="s">
        <v>197</v>
      </c>
      <c r="KUD42" s="147"/>
      <c r="KUE42" s="159"/>
      <c r="KUF42" s="160"/>
      <c r="KUK42" s="161" t="s">
        <v>197</v>
      </c>
      <c r="KUL42" s="147"/>
      <c r="KUM42" s="159"/>
      <c r="KUN42" s="160"/>
      <c r="KUS42" s="161" t="s">
        <v>197</v>
      </c>
      <c r="KUT42" s="147"/>
      <c r="KUU42" s="159"/>
      <c r="KUV42" s="160"/>
      <c r="KVA42" s="161" t="s">
        <v>197</v>
      </c>
      <c r="KVB42" s="147"/>
      <c r="KVC42" s="159"/>
      <c r="KVD42" s="160"/>
      <c r="KVI42" s="161" t="s">
        <v>197</v>
      </c>
      <c r="KVJ42" s="147"/>
      <c r="KVK42" s="159"/>
      <c r="KVL42" s="160"/>
      <c r="KVQ42" s="161" t="s">
        <v>197</v>
      </c>
      <c r="KVR42" s="147"/>
      <c r="KVS42" s="159"/>
      <c r="KVT42" s="160"/>
      <c r="KVY42" s="161" t="s">
        <v>197</v>
      </c>
      <c r="KVZ42" s="147"/>
      <c r="KWA42" s="159"/>
      <c r="KWB42" s="160"/>
      <c r="KWG42" s="161" t="s">
        <v>197</v>
      </c>
      <c r="KWH42" s="147"/>
      <c r="KWI42" s="159"/>
      <c r="KWJ42" s="160"/>
      <c r="KWO42" s="161" t="s">
        <v>197</v>
      </c>
      <c r="KWP42" s="147"/>
      <c r="KWQ42" s="159"/>
      <c r="KWR42" s="160"/>
      <c r="KWW42" s="161" t="s">
        <v>197</v>
      </c>
      <c r="KWX42" s="147"/>
      <c r="KWY42" s="159"/>
      <c r="KWZ42" s="160"/>
      <c r="KXE42" s="161" t="s">
        <v>197</v>
      </c>
      <c r="KXF42" s="147"/>
      <c r="KXG42" s="159"/>
      <c r="KXH42" s="160"/>
      <c r="KXM42" s="161" t="s">
        <v>197</v>
      </c>
      <c r="KXN42" s="147"/>
      <c r="KXO42" s="159"/>
      <c r="KXP42" s="160"/>
      <c r="KXU42" s="161" t="s">
        <v>197</v>
      </c>
      <c r="KXV42" s="147"/>
      <c r="KXW42" s="159"/>
      <c r="KXX42" s="160"/>
      <c r="KYC42" s="161" t="s">
        <v>197</v>
      </c>
      <c r="KYD42" s="147"/>
      <c r="KYE42" s="159"/>
      <c r="KYF42" s="160"/>
      <c r="KYK42" s="161" t="s">
        <v>197</v>
      </c>
      <c r="KYL42" s="147"/>
      <c r="KYM42" s="159"/>
      <c r="KYN42" s="160"/>
      <c r="KYS42" s="161" t="s">
        <v>197</v>
      </c>
      <c r="KYT42" s="147"/>
      <c r="KYU42" s="159"/>
      <c r="KYV42" s="160"/>
      <c r="KZA42" s="161" t="s">
        <v>197</v>
      </c>
      <c r="KZB42" s="147"/>
      <c r="KZC42" s="159"/>
      <c r="KZD42" s="160"/>
      <c r="KZI42" s="161" t="s">
        <v>197</v>
      </c>
      <c r="KZJ42" s="147"/>
      <c r="KZK42" s="159"/>
      <c r="KZL42" s="160"/>
      <c r="KZQ42" s="161" t="s">
        <v>197</v>
      </c>
      <c r="KZR42" s="147"/>
      <c r="KZS42" s="159"/>
      <c r="KZT42" s="160"/>
      <c r="KZY42" s="161" t="s">
        <v>197</v>
      </c>
      <c r="KZZ42" s="147"/>
      <c r="LAA42" s="159"/>
      <c r="LAB42" s="160"/>
      <c r="LAG42" s="161" t="s">
        <v>197</v>
      </c>
      <c r="LAH42" s="147"/>
      <c r="LAI42" s="159"/>
      <c r="LAJ42" s="160"/>
      <c r="LAO42" s="161" t="s">
        <v>197</v>
      </c>
      <c r="LAP42" s="147"/>
      <c r="LAQ42" s="159"/>
      <c r="LAR42" s="160"/>
      <c r="LAW42" s="161" t="s">
        <v>197</v>
      </c>
      <c r="LAX42" s="147"/>
      <c r="LAY42" s="159"/>
      <c r="LAZ42" s="160"/>
      <c r="LBE42" s="161" t="s">
        <v>197</v>
      </c>
      <c r="LBF42" s="147"/>
      <c r="LBG42" s="159"/>
      <c r="LBH42" s="160"/>
      <c r="LBM42" s="161" t="s">
        <v>197</v>
      </c>
      <c r="LBN42" s="147"/>
      <c r="LBO42" s="159"/>
      <c r="LBP42" s="160"/>
      <c r="LBU42" s="161" t="s">
        <v>197</v>
      </c>
      <c r="LBV42" s="147"/>
      <c r="LBW42" s="159"/>
      <c r="LBX42" s="160"/>
      <c r="LCC42" s="161" t="s">
        <v>197</v>
      </c>
      <c r="LCD42" s="147"/>
      <c r="LCE42" s="159"/>
      <c r="LCF42" s="160"/>
      <c r="LCK42" s="161" t="s">
        <v>197</v>
      </c>
      <c r="LCL42" s="147"/>
      <c r="LCM42" s="159"/>
      <c r="LCN42" s="160"/>
      <c r="LCS42" s="161" t="s">
        <v>197</v>
      </c>
      <c r="LCT42" s="147"/>
      <c r="LCU42" s="159"/>
      <c r="LCV42" s="160"/>
      <c r="LDA42" s="161" t="s">
        <v>197</v>
      </c>
      <c r="LDB42" s="147"/>
      <c r="LDC42" s="159"/>
      <c r="LDD42" s="160"/>
      <c r="LDI42" s="161" t="s">
        <v>197</v>
      </c>
      <c r="LDJ42" s="147"/>
      <c r="LDK42" s="159"/>
      <c r="LDL42" s="160"/>
      <c r="LDQ42" s="161" t="s">
        <v>197</v>
      </c>
      <c r="LDR42" s="147"/>
      <c r="LDS42" s="159"/>
      <c r="LDT42" s="160"/>
      <c r="LDY42" s="161" t="s">
        <v>197</v>
      </c>
      <c r="LDZ42" s="147"/>
      <c r="LEA42" s="159"/>
      <c r="LEB42" s="160"/>
      <c r="LEG42" s="161" t="s">
        <v>197</v>
      </c>
      <c r="LEH42" s="147"/>
      <c r="LEI42" s="159"/>
      <c r="LEJ42" s="160"/>
      <c r="LEO42" s="161" t="s">
        <v>197</v>
      </c>
      <c r="LEP42" s="147"/>
      <c r="LEQ42" s="159"/>
      <c r="LER42" s="160"/>
      <c r="LEW42" s="161" t="s">
        <v>197</v>
      </c>
      <c r="LEX42" s="147"/>
      <c r="LEY42" s="159"/>
      <c r="LEZ42" s="160"/>
      <c r="LFE42" s="161" t="s">
        <v>197</v>
      </c>
      <c r="LFF42" s="147"/>
      <c r="LFG42" s="159"/>
      <c r="LFH42" s="160"/>
      <c r="LFM42" s="161" t="s">
        <v>197</v>
      </c>
      <c r="LFN42" s="147"/>
      <c r="LFO42" s="159"/>
      <c r="LFP42" s="160"/>
      <c r="LFU42" s="161" t="s">
        <v>197</v>
      </c>
      <c r="LFV42" s="147"/>
      <c r="LFW42" s="159"/>
      <c r="LFX42" s="160"/>
      <c r="LGC42" s="161" t="s">
        <v>197</v>
      </c>
      <c r="LGD42" s="147"/>
      <c r="LGE42" s="159"/>
      <c r="LGF42" s="160"/>
      <c r="LGK42" s="161" t="s">
        <v>197</v>
      </c>
      <c r="LGL42" s="147"/>
      <c r="LGM42" s="159"/>
      <c r="LGN42" s="160"/>
      <c r="LGS42" s="161" t="s">
        <v>197</v>
      </c>
      <c r="LGT42" s="147"/>
      <c r="LGU42" s="159"/>
      <c r="LGV42" s="160"/>
      <c r="LHA42" s="161" t="s">
        <v>197</v>
      </c>
      <c r="LHB42" s="147"/>
      <c r="LHC42" s="159"/>
      <c r="LHD42" s="160"/>
      <c r="LHI42" s="161" t="s">
        <v>197</v>
      </c>
      <c r="LHJ42" s="147"/>
      <c r="LHK42" s="159"/>
      <c r="LHL42" s="160"/>
      <c r="LHQ42" s="161" t="s">
        <v>197</v>
      </c>
      <c r="LHR42" s="147"/>
      <c r="LHS42" s="159"/>
      <c r="LHT42" s="160"/>
      <c r="LHY42" s="161" t="s">
        <v>197</v>
      </c>
      <c r="LHZ42" s="147"/>
      <c r="LIA42" s="159"/>
      <c r="LIB42" s="160"/>
      <c r="LIG42" s="161" t="s">
        <v>197</v>
      </c>
      <c r="LIH42" s="147"/>
      <c r="LII42" s="159"/>
      <c r="LIJ42" s="160"/>
      <c r="LIO42" s="161" t="s">
        <v>197</v>
      </c>
      <c r="LIP42" s="147"/>
      <c r="LIQ42" s="159"/>
      <c r="LIR42" s="160"/>
      <c r="LIW42" s="161" t="s">
        <v>197</v>
      </c>
      <c r="LIX42" s="147"/>
      <c r="LIY42" s="159"/>
      <c r="LIZ42" s="160"/>
      <c r="LJE42" s="161" t="s">
        <v>197</v>
      </c>
      <c r="LJF42" s="147"/>
      <c r="LJG42" s="159"/>
      <c r="LJH42" s="160"/>
      <c r="LJM42" s="161" t="s">
        <v>197</v>
      </c>
      <c r="LJN42" s="147"/>
      <c r="LJO42" s="159"/>
      <c r="LJP42" s="160"/>
      <c r="LJU42" s="161" t="s">
        <v>197</v>
      </c>
      <c r="LJV42" s="147"/>
      <c r="LJW42" s="159"/>
      <c r="LJX42" s="160"/>
      <c r="LKC42" s="161" t="s">
        <v>197</v>
      </c>
      <c r="LKD42" s="147"/>
      <c r="LKE42" s="159"/>
      <c r="LKF42" s="160"/>
      <c r="LKK42" s="161" t="s">
        <v>197</v>
      </c>
      <c r="LKL42" s="147"/>
      <c r="LKM42" s="159"/>
      <c r="LKN42" s="160"/>
      <c r="LKS42" s="161" t="s">
        <v>197</v>
      </c>
      <c r="LKT42" s="147"/>
      <c r="LKU42" s="159"/>
      <c r="LKV42" s="160"/>
      <c r="LLA42" s="161" t="s">
        <v>197</v>
      </c>
      <c r="LLB42" s="147"/>
      <c r="LLC42" s="159"/>
      <c r="LLD42" s="160"/>
      <c r="LLI42" s="161" t="s">
        <v>197</v>
      </c>
      <c r="LLJ42" s="147"/>
      <c r="LLK42" s="159"/>
      <c r="LLL42" s="160"/>
      <c r="LLQ42" s="161" t="s">
        <v>197</v>
      </c>
      <c r="LLR42" s="147"/>
      <c r="LLS42" s="159"/>
      <c r="LLT42" s="160"/>
      <c r="LLY42" s="161" t="s">
        <v>197</v>
      </c>
      <c r="LLZ42" s="147"/>
      <c r="LMA42" s="159"/>
      <c r="LMB42" s="160"/>
      <c r="LMG42" s="161" t="s">
        <v>197</v>
      </c>
      <c r="LMH42" s="147"/>
      <c r="LMI42" s="159"/>
      <c r="LMJ42" s="160"/>
      <c r="LMO42" s="161" t="s">
        <v>197</v>
      </c>
      <c r="LMP42" s="147"/>
      <c r="LMQ42" s="159"/>
      <c r="LMR42" s="160"/>
      <c r="LMW42" s="161" t="s">
        <v>197</v>
      </c>
      <c r="LMX42" s="147"/>
      <c r="LMY42" s="159"/>
      <c r="LMZ42" s="160"/>
      <c r="LNE42" s="161" t="s">
        <v>197</v>
      </c>
      <c r="LNF42" s="147"/>
      <c r="LNG42" s="159"/>
      <c r="LNH42" s="160"/>
      <c r="LNM42" s="161" t="s">
        <v>197</v>
      </c>
      <c r="LNN42" s="147"/>
      <c r="LNO42" s="159"/>
      <c r="LNP42" s="160"/>
      <c r="LNU42" s="161" t="s">
        <v>197</v>
      </c>
      <c r="LNV42" s="147"/>
      <c r="LNW42" s="159"/>
      <c r="LNX42" s="160"/>
      <c r="LOC42" s="161" t="s">
        <v>197</v>
      </c>
      <c r="LOD42" s="147"/>
      <c r="LOE42" s="159"/>
      <c r="LOF42" s="160"/>
      <c r="LOK42" s="161" t="s">
        <v>197</v>
      </c>
      <c r="LOL42" s="147"/>
      <c r="LOM42" s="159"/>
      <c r="LON42" s="160"/>
      <c r="LOS42" s="161" t="s">
        <v>197</v>
      </c>
      <c r="LOT42" s="147"/>
      <c r="LOU42" s="159"/>
      <c r="LOV42" s="160"/>
      <c r="LPA42" s="161" t="s">
        <v>197</v>
      </c>
      <c r="LPB42" s="147"/>
      <c r="LPC42" s="159"/>
      <c r="LPD42" s="160"/>
      <c r="LPI42" s="161" t="s">
        <v>197</v>
      </c>
      <c r="LPJ42" s="147"/>
      <c r="LPK42" s="159"/>
      <c r="LPL42" s="160"/>
      <c r="LPQ42" s="161" t="s">
        <v>197</v>
      </c>
      <c r="LPR42" s="147"/>
      <c r="LPS42" s="159"/>
      <c r="LPT42" s="160"/>
      <c r="LPY42" s="161" t="s">
        <v>197</v>
      </c>
      <c r="LPZ42" s="147"/>
      <c r="LQA42" s="159"/>
      <c r="LQB42" s="160"/>
      <c r="LQG42" s="161" t="s">
        <v>197</v>
      </c>
      <c r="LQH42" s="147"/>
      <c r="LQI42" s="159"/>
      <c r="LQJ42" s="160"/>
      <c r="LQO42" s="161" t="s">
        <v>197</v>
      </c>
      <c r="LQP42" s="147"/>
      <c r="LQQ42" s="159"/>
      <c r="LQR42" s="160"/>
      <c r="LQW42" s="161" t="s">
        <v>197</v>
      </c>
      <c r="LQX42" s="147"/>
      <c r="LQY42" s="159"/>
      <c r="LQZ42" s="160"/>
      <c r="LRE42" s="161" t="s">
        <v>197</v>
      </c>
      <c r="LRF42" s="147"/>
      <c r="LRG42" s="159"/>
      <c r="LRH42" s="160"/>
      <c r="LRM42" s="161" t="s">
        <v>197</v>
      </c>
      <c r="LRN42" s="147"/>
      <c r="LRO42" s="159"/>
      <c r="LRP42" s="160"/>
      <c r="LRU42" s="161" t="s">
        <v>197</v>
      </c>
      <c r="LRV42" s="147"/>
      <c r="LRW42" s="159"/>
      <c r="LRX42" s="160"/>
      <c r="LSC42" s="161" t="s">
        <v>197</v>
      </c>
      <c r="LSD42" s="147"/>
      <c r="LSE42" s="159"/>
      <c r="LSF42" s="160"/>
      <c r="LSK42" s="161" t="s">
        <v>197</v>
      </c>
      <c r="LSL42" s="147"/>
      <c r="LSM42" s="159"/>
      <c r="LSN42" s="160"/>
      <c r="LSS42" s="161" t="s">
        <v>197</v>
      </c>
      <c r="LST42" s="147"/>
      <c r="LSU42" s="159"/>
      <c r="LSV42" s="160"/>
      <c r="LTA42" s="161" t="s">
        <v>197</v>
      </c>
      <c r="LTB42" s="147"/>
      <c r="LTC42" s="159"/>
      <c r="LTD42" s="160"/>
      <c r="LTI42" s="161" t="s">
        <v>197</v>
      </c>
      <c r="LTJ42" s="147"/>
      <c r="LTK42" s="159"/>
      <c r="LTL42" s="160"/>
      <c r="LTQ42" s="161" t="s">
        <v>197</v>
      </c>
      <c r="LTR42" s="147"/>
      <c r="LTS42" s="159"/>
      <c r="LTT42" s="160"/>
      <c r="LTY42" s="161" t="s">
        <v>197</v>
      </c>
      <c r="LTZ42" s="147"/>
      <c r="LUA42" s="159"/>
      <c r="LUB42" s="160"/>
      <c r="LUG42" s="161" t="s">
        <v>197</v>
      </c>
      <c r="LUH42" s="147"/>
      <c r="LUI42" s="159"/>
      <c r="LUJ42" s="160"/>
      <c r="LUO42" s="161" t="s">
        <v>197</v>
      </c>
      <c r="LUP42" s="147"/>
      <c r="LUQ42" s="159"/>
      <c r="LUR42" s="160"/>
      <c r="LUW42" s="161" t="s">
        <v>197</v>
      </c>
      <c r="LUX42" s="147"/>
      <c r="LUY42" s="159"/>
      <c r="LUZ42" s="160"/>
      <c r="LVE42" s="161" t="s">
        <v>197</v>
      </c>
      <c r="LVF42" s="147"/>
      <c r="LVG42" s="159"/>
      <c r="LVH42" s="160"/>
      <c r="LVM42" s="161" t="s">
        <v>197</v>
      </c>
      <c r="LVN42" s="147"/>
      <c r="LVO42" s="159"/>
      <c r="LVP42" s="160"/>
      <c r="LVU42" s="161" t="s">
        <v>197</v>
      </c>
      <c r="LVV42" s="147"/>
      <c r="LVW42" s="159"/>
      <c r="LVX42" s="160"/>
      <c r="LWC42" s="161" t="s">
        <v>197</v>
      </c>
      <c r="LWD42" s="147"/>
      <c r="LWE42" s="159"/>
      <c r="LWF42" s="160"/>
      <c r="LWK42" s="161" t="s">
        <v>197</v>
      </c>
      <c r="LWL42" s="147"/>
      <c r="LWM42" s="159"/>
      <c r="LWN42" s="160"/>
      <c r="LWS42" s="161" t="s">
        <v>197</v>
      </c>
      <c r="LWT42" s="147"/>
      <c r="LWU42" s="159"/>
      <c r="LWV42" s="160"/>
      <c r="LXA42" s="161" t="s">
        <v>197</v>
      </c>
      <c r="LXB42" s="147"/>
      <c r="LXC42" s="159"/>
      <c r="LXD42" s="160"/>
      <c r="LXI42" s="161" t="s">
        <v>197</v>
      </c>
      <c r="LXJ42" s="147"/>
      <c r="LXK42" s="159"/>
      <c r="LXL42" s="160"/>
      <c r="LXQ42" s="161" t="s">
        <v>197</v>
      </c>
      <c r="LXR42" s="147"/>
      <c r="LXS42" s="159"/>
      <c r="LXT42" s="160"/>
      <c r="LXY42" s="161" t="s">
        <v>197</v>
      </c>
      <c r="LXZ42" s="147"/>
      <c r="LYA42" s="159"/>
      <c r="LYB42" s="160"/>
      <c r="LYG42" s="161" t="s">
        <v>197</v>
      </c>
      <c r="LYH42" s="147"/>
      <c r="LYI42" s="159"/>
      <c r="LYJ42" s="160"/>
      <c r="LYO42" s="161" t="s">
        <v>197</v>
      </c>
      <c r="LYP42" s="147"/>
      <c r="LYQ42" s="159"/>
      <c r="LYR42" s="160"/>
      <c r="LYW42" s="161" t="s">
        <v>197</v>
      </c>
      <c r="LYX42" s="147"/>
      <c r="LYY42" s="159"/>
      <c r="LYZ42" s="160"/>
      <c r="LZE42" s="161" t="s">
        <v>197</v>
      </c>
      <c r="LZF42" s="147"/>
      <c r="LZG42" s="159"/>
      <c r="LZH42" s="160"/>
      <c r="LZM42" s="161" t="s">
        <v>197</v>
      </c>
      <c r="LZN42" s="147"/>
      <c r="LZO42" s="159"/>
      <c r="LZP42" s="160"/>
      <c r="LZU42" s="161" t="s">
        <v>197</v>
      </c>
      <c r="LZV42" s="147"/>
      <c r="LZW42" s="159"/>
      <c r="LZX42" s="160"/>
      <c r="MAC42" s="161" t="s">
        <v>197</v>
      </c>
      <c r="MAD42" s="147"/>
      <c r="MAE42" s="159"/>
      <c r="MAF42" s="160"/>
      <c r="MAK42" s="161" t="s">
        <v>197</v>
      </c>
      <c r="MAL42" s="147"/>
      <c r="MAM42" s="159"/>
      <c r="MAN42" s="160"/>
      <c r="MAS42" s="161" t="s">
        <v>197</v>
      </c>
      <c r="MAT42" s="147"/>
      <c r="MAU42" s="159"/>
      <c r="MAV42" s="160"/>
      <c r="MBA42" s="161" t="s">
        <v>197</v>
      </c>
      <c r="MBB42" s="147"/>
      <c r="MBC42" s="159"/>
      <c r="MBD42" s="160"/>
      <c r="MBI42" s="161" t="s">
        <v>197</v>
      </c>
      <c r="MBJ42" s="147"/>
      <c r="MBK42" s="159"/>
      <c r="MBL42" s="160"/>
      <c r="MBQ42" s="161" t="s">
        <v>197</v>
      </c>
      <c r="MBR42" s="147"/>
      <c r="MBS42" s="159"/>
      <c r="MBT42" s="160"/>
      <c r="MBY42" s="161" t="s">
        <v>197</v>
      </c>
      <c r="MBZ42" s="147"/>
      <c r="MCA42" s="159"/>
      <c r="MCB42" s="160"/>
      <c r="MCG42" s="161" t="s">
        <v>197</v>
      </c>
      <c r="MCH42" s="147"/>
      <c r="MCI42" s="159"/>
      <c r="MCJ42" s="160"/>
      <c r="MCO42" s="161" t="s">
        <v>197</v>
      </c>
      <c r="MCP42" s="147"/>
      <c r="MCQ42" s="159"/>
      <c r="MCR42" s="160"/>
      <c r="MCW42" s="161" t="s">
        <v>197</v>
      </c>
      <c r="MCX42" s="147"/>
      <c r="MCY42" s="159"/>
      <c r="MCZ42" s="160"/>
      <c r="MDE42" s="161" t="s">
        <v>197</v>
      </c>
      <c r="MDF42" s="147"/>
      <c r="MDG42" s="159"/>
      <c r="MDH42" s="160"/>
      <c r="MDM42" s="161" t="s">
        <v>197</v>
      </c>
      <c r="MDN42" s="147"/>
      <c r="MDO42" s="159"/>
      <c r="MDP42" s="160"/>
      <c r="MDU42" s="161" t="s">
        <v>197</v>
      </c>
      <c r="MDV42" s="147"/>
      <c r="MDW42" s="159"/>
      <c r="MDX42" s="160"/>
      <c r="MEC42" s="161" t="s">
        <v>197</v>
      </c>
      <c r="MED42" s="147"/>
      <c r="MEE42" s="159"/>
      <c r="MEF42" s="160"/>
      <c r="MEK42" s="161" t="s">
        <v>197</v>
      </c>
      <c r="MEL42" s="147"/>
      <c r="MEM42" s="159"/>
      <c r="MEN42" s="160"/>
      <c r="MES42" s="161" t="s">
        <v>197</v>
      </c>
      <c r="MET42" s="147"/>
      <c r="MEU42" s="159"/>
      <c r="MEV42" s="160"/>
      <c r="MFA42" s="161" t="s">
        <v>197</v>
      </c>
      <c r="MFB42" s="147"/>
      <c r="MFC42" s="159"/>
      <c r="MFD42" s="160"/>
      <c r="MFI42" s="161" t="s">
        <v>197</v>
      </c>
      <c r="MFJ42" s="147"/>
      <c r="MFK42" s="159"/>
      <c r="MFL42" s="160"/>
      <c r="MFQ42" s="161" t="s">
        <v>197</v>
      </c>
      <c r="MFR42" s="147"/>
      <c r="MFS42" s="159"/>
      <c r="MFT42" s="160"/>
      <c r="MFY42" s="161" t="s">
        <v>197</v>
      </c>
      <c r="MFZ42" s="147"/>
      <c r="MGA42" s="159"/>
      <c r="MGB42" s="160"/>
      <c r="MGG42" s="161" t="s">
        <v>197</v>
      </c>
      <c r="MGH42" s="147"/>
      <c r="MGI42" s="159"/>
      <c r="MGJ42" s="160"/>
      <c r="MGO42" s="161" t="s">
        <v>197</v>
      </c>
      <c r="MGP42" s="147"/>
      <c r="MGQ42" s="159"/>
      <c r="MGR42" s="160"/>
      <c r="MGW42" s="161" t="s">
        <v>197</v>
      </c>
      <c r="MGX42" s="147"/>
      <c r="MGY42" s="159"/>
      <c r="MGZ42" s="160"/>
      <c r="MHE42" s="161" t="s">
        <v>197</v>
      </c>
      <c r="MHF42" s="147"/>
      <c r="MHG42" s="159"/>
      <c r="MHH42" s="160"/>
      <c r="MHM42" s="161" t="s">
        <v>197</v>
      </c>
      <c r="MHN42" s="147"/>
      <c r="MHO42" s="159"/>
      <c r="MHP42" s="160"/>
      <c r="MHU42" s="161" t="s">
        <v>197</v>
      </c>
      <c r="MHV42" s="147"/>
      <c r="MHW42" s="159"/>
      <c r="MHX42" s="160"/>
      <c r="MIC42" s="161" t="s">
        <v>197</v>
      </c>
      <c r="MID42" s="147"/>
      <c r="MIE42" s="159"/>
      <c r="MIF42" s="160"/>
      <c r="MIK42" s="161" t="s">
        <v>197</v>
      </c>
      <c r="MIL42" s="147"/>
      <c r="MIM42" s="159"/>
      <c r="MIN42" s="160"/>
      <c r="MIS42" s="161" t="s">
        <v>197</v>
      </c>
      <c r="MIT42" s="147"/>
      <c r="MIU42" s="159"/>
      <c r="MIV42" s="160"/>
      <c r="MJA42" s="161" t="s">
        <v>197</v>
      </c>
      <c r="MJB42" s="147"/>
      <c r="MJC42" s="159"/>
      <c r="MJD42" s="160"/>
      <c r="MJI42" s="161" t="s">
        <v>197</v>
      </c>
      <c r="MJJ42" s="147"/>
      <c r="MJK42" s="159"/>
      <c r="MJL42" s="160"/>
      <c r="MJQ42" s="161" t="s">
        <v>197</v>
      </c>
      <c r="MJR42" s="147"/>
      <c r="MJS42" s="159"/>
      <c r="MJT42" s="160"/>
      <c r="MJY42" s="161" t="s">
        <v>197</v>
      </c>
      <c r="MJZ42" s="147"/>
      <c r="MKA42" s="159"/>
      <c r="MKB42" s="160"/>
      <c r="MKG42" s="161" t="s">
        <v>197</v>
      </c>
      <c r="MKH42" s="147"/>
      <c r="MKI42" s="159"/>
      <c r="MKJ42" s="160"/>
      <c r="MKO42" s="161" t="s">
        <v>197</v>
      </c>
      <c r="MKP42" s="147"/>
      <c r="MKQ42" s="159"/>
      <c r="MKR42" s="160"/>
      <c r="MKW42" s="161" t="s">
        <v>197</v>
      </c>
      <c r="MKX42" s="147"/>
      <c r="MKY42" s="159"/>
      <c r="MKZ42" s="160"/>
      <c r="MLE42" s="161" t="s">
        <v>197</v>
      </c>
      <c r="MLF42" s="147"/>
      <c r="MLG42" s="159"/>
      <c r="MLH42" s="160"/>
      <c r="MLM42" s="161" t="s">
        <v>197</v>
      </c>
      <c r="MLN42" s="147"/>
      <c r="MLO42" s="159"/>
      <c r="MLP42" s="160"/>
      <c r="MLU42" s="161" t="s">
        <v>197</v>
      </c>
      <c r="MLV42" s="147"/>
      <c r="MLW42" s="159"/>
      <c r="MLX42" s="160"/>
      <c r="MMC42" s="161" t="s">
        <v>197</v>
      </c>
      <c r="MMD42" s="147"/>
      <c r="MME42" s="159"/>
      <c r="MMF42" s="160"/>
      <c r="MMK42" s="161" t="s">
        <v>197</v>
      </c>
      <c r="MML42" s="147"/>
      <c r="MMM42" s="159"/>
      <c r="MMN42" s="160"/>
      <c r="MMS42" s="161" t="s">
        <v>197</v>
      </c>
      <c r="MMT42" s="147"/>
      <c r="MMU42" s="159"/>
      <c r="MMV42" s="160"/>
      <c r="MNA42" s="161" t="s">
        <v>197</v>
      </c>
      <c r="MNB42" s="147"/>
      <c r="MNC42" s="159"/>
      <c r="MND42" s="160"/>
      <c r="MNI42" s="161" t="s">
        <v>197</v>
      </c>
      <c r="MNJ42" s="147"/>
      <c r="MNK42" s="159"/>
      <c r="MNL42" s="160"/>
      <c r="MNQ42" s="161" t="s">
        <v>197</v>
      </c>
      <c r="MNR42" s="147"/>
      <c r="MNS42" s="159"/>
      <c r="MNT42" s="160"/>
      <c r="MNY42" s="161" t="s">
        <v>197</v>
      </c>
      <c r="MNZ42" s="147"/>
      <c r="MOA42" s="159"/>
      <c r="MOB42" s="160"/>
      <c r="MOG42" s="161" t="s">
        <v>197</v>
      </c>
      <c r="MOH42" s="147"/>
      <c r="MOI42" s="159"/>
      <c r="MOJ42" s="160"/>
      <c r="MOO42" s="161" t="s">
        <v>197</v>
      </c>
      <c r="MOP42" s="147"/>
      <c r="MOQ42" s="159"/>
      <c r="MOR42" s="160"/>
      <c r="MOW42" s="161" t="s">
        <v>197</v>
      </c>
      <c r="MOX42" s="147"/>
      <c r="MOY42" s="159"/>
      <c r="MOZ42" s="160"/>
      <c r="MPE42" s="161" t="s">
        <v>197</v>
      </c>
      <c r="MPF42" s="147"/>
      <c r="MPG42" s="159"/>
      <c r="MPH42" s="160"/>
      <c r="MPM42" s="161" t="s">
        <v>197</v>
      </c>
      <c r="MPN42" s="147"/>
      <c r="MPO42" s="159"/>
      <c r="MPP42" s="160"/>
      <c r="MPU42" s="161" t="s">
        <v>197</v>
      </c>
      <c r="MPV42" s="147"/>
      <c r="MPW42" s="159"/>
      <c r="MPX42" s="160"/>
      <c r="MQC42" s="161" t="s">
        <v>197</v>
      </c>
      <c r="MQD42" s="147"/>
      <c r="MQE42" s="159"/>
      <c r="MQF42" s="160"/>
      <c r="MQK42" s="161" t="s">
        <v>197</v>
      </c>
      <c r="MQL42" s="147"/>
      <c r="MQM42" s="159"/>
      <c r="MQN42" s="160"/>
      <c r="MQS42" s="161" t="s">
        <v>197</v>
      </c>
      <c r="MQT42" s="147"/>
      <c r="MQU42" s="159"/>
      <c r="MQV42" s="160"/>
      <c r="MRA42" s="161" t="s">
        <v>197</v>
      </c>
      <c r="MRB42" s="147"/>
      <c r="MRC42" s="159"/>
      <c r="MRD42" s="160"/>
      <c r="MRI42" s="161" t="s">
        <v>197</v>
      </c>
      <c r="MRJ42" s="147"/>
      <c r="MRK42" s="159"/>
      <c r="MRL42" s="160"/>
      <c r="MRQ42" s="161" t="s">
        <v>197</v>
      </c>
      <c r="MRR42" s="147"/>
      <c r="MRS42" s="159"/>
      <c r="MRT42" s="160"/>
      <c r="MRY42" s="161" t="s">
        <v>197</v>
      </c>
      <c r="MRZ42" s="147"/>
      <c r="MSA42" s="159"/>
      <c r="MSB42" s="160"/>
      <c r="MSG42" s="161" t="s">
        <v>197</v>
      </c>
      <c r="MSH42" s="147"/>
      <c r="MSI42" s="159"/>
      <c r="MSJ42" s="160"/>
      <c r="MSO42" s="161" t="s">
        <v>197</v>
      </c>
      <c r="MSP42" s="147"/>
      <c r="MSQ42" s="159"/>
      <c r="MSR42" s="160"/>
      <c r="MSW42" s="161" t="s">
        <v>197</v>
      </c>
      <c r="MSX42" s="147"/>
      <c r="MSY42" s="159"/>
      <c r="MSZ42" s="160"/>
      <c r="MTE42" s="161" t="s">
        <v>197</v>
      </c>
      <c r="MTF42" s="147"/>
      <c r="MTG42" s="159"/>
      <c r="MTH42" s="160"/>
      <c r="MTM42" s="161" t="s">
        <v>197</v>
      </c>
      <c r="MTN42" s="147"/>
      <c r="MTO42" s="159"/>
      <c r="MTP42" s="160"/>
      <c r="MTU42" s="161" t="s">
        <v>197</v>
      </c>
      <c r="MTV42" s="147"/>
      <c r="MTW42" s="159"/>
      <c r="MTX42" s="160"/>
      <c r="MUC42" s="161" t="s">
        <v>197</v>
      </c>
      <c r="MUD42" s="147"/>
      <c r="MUE42" s="159"/>
      <c r="MUF42" s="160"/>
      <c r="MUK42" s="161" t="s">
        <v>197</v>
      </c>
      <c r="MUL42" s="147"/>
      <c r="MUM42" s="159"/>
      <c r="MUN42" s="160"/>
      <c r="MUS42" s="161" t="s">
        <v>197</v>
      </c>
      <c r="MUT42" s="147"/>
      <c r="MUU42" s="159"/>
      <c r="MUV42" s="160"/>
      <c r="MVA42" s="161" t="s">
        <v>197</v>
      </c>
      <c r="MVB42" s="147"/>
      <c r="MVC42" s="159"/>
      <c r="MVD42" s="160"/>
      <c r="MVI42" s="161" t="s">
        <v>197</v>
      </c>
      <c r="MVJ42" s="147"/>
      <c r="MVK42" s="159"/>
      <c r="MVL42" s="160"/>
      <c r="MVQ42" s="161" t="s">
        <v>197</v>
      </c>
      <c r="MVR42" s="147"/>
      <c r="MVS42" s="159"/>
      <c r="MVT42" s="160"/>
      <c r="MVY42" s="161" t="s">
        <v>197</v>
      </c>
      <c r="MVZ42" s="147"/>
      <c r="MWA42" s="159"/>
      <c r="MWB42" s="160"/>
      <c r="MWG42" s="161" t="s">
        <v>197</v>
      </c>
      <c r="MWH42" s="147"/>
      <c r="MWI42" s="159"/>
      <c r="MWJ42" s="160"/>
      <c r="MWO42" s="161" t="s">
        <v>197</v>
      </c>
      <c r="MWP42" s="147"/>
      <c r="MWQ42" s="159"/>
      <c r="MWR42" s="160"/>
      <c r="MWW42" s="161" t="s">
        <v>197</v>
      </c>
      <c r="MWX42" s="147"/>
      <c r="MWY42" s="159"/>
      <c r="MWZ42" s="160"/>
      <c r="MXE42" s="161" t="s">
        <v>197</v>
      </c>
      <c r="MXF42" s="147"/>
      <c r="MXG42" s="159"/>
      <c r="MXH42" s="160"/>
      <c r="MXM42" s="161" t="s">
        <v>197</v>
      </c>
      <c r="MXN42" s="147"/>
      <c r="MXO42" s="159"/>
      <c r="MXP42" s="160"/>
      <c r="MXU42" s="161" t="s">
        <v>197</v>
      </c>
      <c r="MXV42" s="147"/>
      <c r="MXW42" s="159"/>
      <c r="MXX42" s="160"/>
      <c r="MYC42" s="161" t="s">
        <v>197</v>
      </c>
      <c r="MYD42" s="147"/>
      <c r="MYE42" s="159"/>
      <c r="MYF42" s="160"/>
      <c r="MYK42" s="161" t="s">
        <v>197</v>
      </c>
      <c r="MYL42" s="147"/>
      <c r="MYM42" s="159"/>
      <c r="MYN42" s="160"/>
      <c r="MYS42" s="161" t="s">
        <v>197</v>
      </c>
      <c r="MYT42" s="147"/>
      <c r="MYU42" s="159"/>
      <c r="MYV42" s="160"/>
      <c r="MZA42" s="161" t="s">
        <v>197</v>
      </c>
      <c r="MZB42" s="147"/>
      <c r="MZC42" s="159"/>
      <c r="MZD42" s="160"/>
      <c r="MZI42" s="161" t="s">
        <v>197</v>
      </c>
      <c r="MZJ42" s="147"/>
      <c r="MZK42" s="159"/>
      <c r="MZL42" s="160"/>
      <c r="MZQ42" s="161" t="s">
        <v>197</v>
      </c>
      <c r="MZR42" s="147"/>
      <c r="MZS42" s="159"/>
      <c r="MZT42" s="160"/>
      <c r="MZY42" s="161" t="s">
        <v>197</v>
      </c>
      <c r="MZZ42" s="147"/>
      <c r="NAA42" s="159"/>
      <c r="NAB42" s="160"/>
      <c r="NAG42" s="161" t="s">
        <v>197</v>
      </c>
      <c r="NAH42" s="147"/>
      <c r="NAI42" s="159"/>
      <c r="NAJ42" s="160"/>
      <c r="NAO42" s="161" t="s">
        <v>197</v>
      </c>
      <c r="NAP42" s="147"/>
      <c r="NAQ42" s="159"/>
      <c r="NAR42" s="160"/>
      <c r="NAW42" s="161" t="s">
        <v>197</v>
      </c>
      <c r="NAX42" s="147"/>
      <c r="NAY42" s="159"/>
      <c r="NAZ42" s="160"/>
      <c r="NBE42" s="161" t="s">
        <v>197</v>
      </c>
      <c r="NBF42" s="147"/>
      <c r="NBG42" s="159"/>
      <c r="NBH42" s="160"/>
      <c r="NBM42" s="161" t="s">
        <v>197</v>
      </c>
      <c r="NBN42" s="147"/>
      <c r="NBO42" s="159"/>
      <c r="NBP42" s="160"/>
      <c r="NBU42" s="161" t="s">
        <v>197</v>
      </c>
      <c r="NBV42" s="147"/>
      <c r="NBW42" s="159"/>
      <c r="NBX42" s="160"/>
      <c r="NCC42" s="161" t="s">
        <v>197</v>
      </c>
      <c r="NCD42" s="147"/>
      <c r="NCE42" s="159"/>
      <c r="NCF42" s="160"/>
      <c r="NCK42" s="161" t="s">
        <v>197</v>
      </c>
      <c r="NCL42" s="147"/>
      <c r="NCM42" s="159"/>
      <c r="NCN42" s="160"/>
      <c r="NCS42" s="161" t="s">
        <v>197</v>
      </c>
      <c r="NCT42" s="147"/>
      <c r="NCU42" s="159"/>
      <c r="NCV42" s="160"/>
      <c r="NDA42" s="161" t="s">
        <v>197</v>
      </c>
      <c r="NDB42" s="147"/>
      <c r="NDC42" s="159"/>
      <c r="NDD42" s="160"/>
      <c r="NDI42" s="161" t="s">
        <v>197</v>
      </c>
      <c r="NDJ42" s="147"/>
      <c r="NDK42" s="159"/>
      <c r="NDL42" s="160"/>
      <c r="NDQ42" s="161" t="s">
        <v>197</v>
      </c>
      <c r="NDR42" s="147"/>
      <c r="NDS42" s="159"/>
      <c r="NDT42" s="160"/>
      <c r="NDY42" s="161" t="s">
        <v>197</v>
      </c>
      <c r="NDZ42" s="147"/>
      <c r="NEA42" s="159"/>
      <c r="NEB42" s="160"/>
      <c r="NEG42" s="161" t="s">
        <v>197</v>
      </c>
      <c r="NEH42" s="147"/>
      <c r="NEI42" s="159"/>
      <c r="NEJ42" s="160"/>
      <c r="NEO42" s="161" t="s">
        <v>197</v>
      </c>
      <c r="NEP42" s="147"/>
      <c r="NEQ42" s="159"/>
      <c r="NER42" s="160"/>
      <c r="NEW42" s="161" t="s">
        <v>197</v>
      </c>
      <c r="NEX42" s="147"/>
      <c r="NEY42" s="159"/>
      <c r="NEZ42" s="160"/>
      <c r="NFE42" s="161" t="s">
        <v>197</v>
      </c>
      <c r="NFF42" s="147"/>
      <c r="NFG42" s="159"/>
      <c r="NFH42" s="160"/>
      <c r="NFM42" s="161" t="s">
        <v>197</v>
      </c>
      <c r="NFN42" s="147"/>
      <c r="NFO42" s="159"/>
      <c r="NFP42" s="160"/>
      <c r="NFU42" s="161" t="s">
        <v>197</v>
      </c>
      <c r="NFV42" s="147"/>
      <c r="NFW42" s="159"/>
      <c r="NFX42" s="160"/>
      <c r="NGC42" s="161" t="s">
        <v>197</v>
      </c>
      <c r="NGD42" s="147"/>
      <c r="NGE42" s="159"/>
      <c r="NGF42" s="160"/>
      <c r="NGK42" s="161" t="s">
        <v>197</v>
      </c>
      <c r="NGL42" s="147"/>
      <c r="NGM42" s="159"/>
      <c r="NGN42" s="160"/>
      <c r="NGS42" s="161" t="s">
        <v>197</v>
      </c>
      <c r="NGT42" s="147"/>
      <c r="NGU42" s="159"/>
      <c r="NGV42" s="160"/>
      <c r="NHA42" s="161" t="s">
        <v>197</v>
      </c>
      <c r="NHB42" s="147"/>
      <c r="NHC42" s="159"/>
      <c r="NHD42" s="160"/>
      <c r="NHI42" s="161" t="s">
        <v>197</v>
      </c>
      <c r="NHJ42" s="147"/>
      <c r="NHK42" s="159"/>
      <c r="NHL42" s="160"/>
      <c r="NHQ42" s="161" t="s">
        <v>197</v>
      </c>
      <c r="NHR42" s="147"/>
      <c r="NHS42" s="159"/>
      <c r="NHT42" s="160"/>
      <c r="NHY42" s="161" t="s">
        <v>197</v>
      </c>
      <c r="NHZ42" s="147"/>
      <c r="NIA42" s="159"/>
      <c r="NIB42" s="160"/>
      <c r="NIG42" s="161" t="s">
        <v>197</v>
      </c>
      <c r="NIH42" s="147"/>
      <c r="NII42" s="159"/>
      <c r="NIJ42" s="160"/>
      <c r="NIO42" s="161" t="s">
        <v>197</v>
      </c>
      <c r="NIP42" s="147"/>
      <c r="NIQ42" s="159"/>
      <c r="NIR42" s="160"/>
      <c r="NIW42" s="161" t="s">
        <v>197</v>
      </c>
      <c r="NIX42" s="147"/>
      <c r="NIY42" s="159"/>
      <c r="NIZ42" s="160"/>
      <c r="NJE42" s="161" t="s">
        <v>197</v>
      </c>
      <c r="NJF42" s="147"/>
      <c r="NJG42" s="159"/>
      <c r="NJH42" s="160"/>
      <c r="NJM42" s="161" t="s">
        <v>197</v>
      </c>
      <c r="NJN42" s="147"/>
      <c r="NJO42" s="159"/>
      <c r="NJP42" s="160"/>
      <c r="NJU42" s="161" t="s">
        <v>197</v>
      </c>
      <c r="NJV42" s="147"/>
      <c r="NJW42" s="159"/>
      <c r="NJX42" s="160"/>
      <c r="NKC42" s="161" t="s">
        <v>197</v>
      </c>
      <c r="NKD42" s="147"/>
      <c r="NKE42" s="159"/>
      <c r="NKF42" s="160"/>
      <c r="NKK42" s="161" t="s">
        <v>197</v>
      </c>
      <c r="NKL42" s="147"/>
      <c r="NKM42" s="159"/>
      <c r="NKN42" s="160"/>
      <c r="NKS42" s="161" t="s">
        <v>197</v>
      </c>
      <c r="NKT42" s="147"/>
      <c r="NKU42" s="159"/>
      <c r="NKV42" s="160"/>
      <c r="NLA42" s="161" t="s">
        <v>197</v>
      </c>
      <c r="NLB42" s="147"/>
      <c r="NLC42" s="159"/>
      <c r="NLD42" s="160"/>
      <c r="NLI42" s="161" t="s">
        <v>197</v>
      </c>
      <c r="NLJ42" s="147"/>
      <c r="NLK42" s="159"/>
      <c r="NLL42" s="160"/>
      <c r="NLQ42" s="161" t="s">
        <v>197</v>
      </c>
      <c r="NLR42" s="147"/>
      <c r="NLS42" s="159"/>
      <c r="NLT42" s="160"/>
      <c r="NLY42" s="161" t="s">
        <v>197</v>
      </c>
      <c r="NLZ42" s="147"/>
      <c r="NMA42" s="159"/>
      <c r="NMB42" s="160"/>
      <c r="NMG42" s="161" t="s">
        <v>197</v>
      </c>
      <c r="NMH42" s="147"/>
      <c r="NMI42" s="159"/>
      <c r="NMJ42" s="160"/>
      <c r="NMO42" s="161" t="s">
        <v>197</v>
      </c>
      <c r="NMP42" s="147"/>
      <c r="NMQ42" s="159"/>
      <c r="NMR42" s="160"/>
      <c r="NMW42" s="161" t="s">
        <v>197</v>
      </c>
      <c r="NMX42" s="147"/>
      <c r="NMY42" s="159"/>
      <c r="NMZ42" s="160"/>
      <c r="NNE42" s="161" t="s">
        <v>197</v>
      </c>
      <c r="NNF42" s="147"/>
      <c r="NNG42" s="159"/>
      <c r="NNH42" s="160"/>
      <c r="NNM42" s="161" t="s">
        <v>197</v>
      </c>
      <c r="NNN42" s="147"/>
      <c r="NNO42" s="159"/>
      <c r="NNP42" s="160"/>
      <c r="NNU42" s="161" t="s">
        <v>197</v>
      </c>
      <c r="NNV42" s="147"/>
      <c r="NNW42" s="159"/>
      <c r="NNX42" s="160"/>
      <c r="NOC42" s="161" t="s">
        <v>197</v>
      </c>
      <c r="NOD42" s="147"/>
      <c r="NOE42" s="159"/>
      <c r="NOF42" s="160"/>
      <c r="NOK42" s="161" t="s">
        <v>197</v>
      </c>
      <c r="NOL42" s="147"/>
      <c r="NOM42" s="159"/>
      <c r="NON42" s="160"/>
      <c r="NOS42" s="161" t="s">
        <v>197</v>
      </c>
      <c r="NOT42" s="147"/>
      <c r="NOU42" s="159"/>
      <c r="NOV42" s="160"/>
      <c r="NPA42" s="161" t="s">
        <v>197</v>
      </c>
      <c r="NPB42" s="147"/>
      <c r="NPC42" s="159"/>
      <c r="NPD42" s="160"/>
      <c r="NPI42" s="161" t="s">
        <v>197</v>
      </c>
      <c r="NPJ42" s="147"/>
      <c r="NPK42" s="159"/>
      <c r="NPL42" s="160"/>
      <c r="NPQ42" s="161" t="s">
        <v>197</v>
      </c>
      <c r="NPR42" s="147"/>
      <c r="NPS42" s="159"/>
      <c r="NPT42" s="160"/>
      <c r="NPY42" s="161" t="s">
        <v>197</v>
      </c>
      <c r="NPZ42" s="147"/>
      <c r="NQA42" s="159"/>
      <c r="NQB42" s="160"/>
      <c r="NQG42" s="161" t="s">
        <v>197</v>
      </c>
      <c r="NQH42" s="147"/>
      <c r="NQI42" s="159"/>
      <c r="NQJ42" s="160"/>
      <c r="NQO42" s="161" t="s">
        <v>197</v>
      </c>
      <c r="NQP42" s="147"/>
      <c r="NQQ42" s="159"/>
      <c r="NQR42" s="160"/>
      <c r="NQW42" s="161" t="s">
        <v>197</v>
      </c>
      <c r="NQX42" s="147"/>
      <c r="NQY42" s="159"/>
      <c r="NQZ42" s="160"/>
      <c r="NRE42" s="161" t="s">
        <v>197</v>
      </c>
      <c r="NRF42" s="147"/>
      <c r="NRG42" s="159"/>
      <c r="NRH42" s="160"/>
      <c r="NRM42" s="161" t="s">
        <v>197</v>
      </c>
      <c r="NRN42" s="147"/>
      <c r="NRO42" s="159"/>
      <c r="NRP42" s="160"/>
      <c r="NRU42" s="161" t="s">
        <v>197</v>
      </c>
      <c r="NRV42" s="147"/>
      <c r="NRW42" s="159"/>
      <c r="NRX42" s="160"/>
      <c r="NSC42" s="161" t="s">
        <v>197</v>
      </c>
      <c r="NSD42" s="147"/>
      <c r="NSE42" s="159"/>
      <c r="NSF42" s="160"/>
      <c r="NSK42" s="161" t="s">
        <v>197</v>
      </c>
      <c r="NSL42" s="147"/>
      <c r="NSM42" s="159"/>
      <c r="NSN42" s="160"/>
      <c r="NSS42" s="161" t="s">
        <v>197</v>
      </c>
      <c r="NST42" s="147"/>
      <c r="NSU42" s="159"/>
      <c r="NSV42" s="160"/>
      <c r="NTA42" s="161" t="s">
        <v>197</v>
      </c>
      <c r="NTB42" s="147"/>
      <c r="NTC42" s="159"/>
      <c r="NTD42" s="160"/>
      <c r="NTI42" s="161" t="s">
        <v>197</v>
      </c>
      <c r="NTJ42" s="147"/>
      <c r="NTK42" s="159"/>
      <c r="NTL42" s="160"/>
      <c r="NTQ42" s="161" t="s">
        <v>197</v>
      </c>
      <c r="NTR42" s="147"/>
      <c r="NTS42" s="159"/>
      <c r="NTT42" s="160"/>
      <c r="NTY42" s="161" t="s">
        <v>197</v>
      </c>
      <c r="NTZ42" s="147"/>
      <c r="NUA42" s="159"/>
      <c r="NUB42" s="160"/>
      <c r="NUG42" s="161" t="s">
        <v>197</v>
      </c>
      <c r="NUH42" s="147"/>
      <c r="NUI42" s="159"/>
      <c r="NUJ42" s="160"/>
      <c r="NUO42" s="161" t="s">
        <v>197</v>
      </c>
      <c r="NUP42" s="147"/>
      <c r="NUQ42" s="159"/>
      <c r="NUR42" s="160"/>
      <c r="NUW42" s="161" t="s">
        <v>197</v>
      </c>
      <c r="NUX42" s="147"/>
      <c r="NUY42" s="159"/>
      <c r="NUZ42" s="160"/>
      <c r="NVE42" s="161" t="s">
        <v>197</v>
      </c>
      <c r="NVF42" s="147"/>
      <c r="NVG42" s="159"/>
      <c r="NVH42" s="160"/>
      <c r="NVM42" s="161" t="s">
        <v>197</v>
      </c>
      <c r="NVN42" s="147"/>
      <c r="NVO42" s="159"/>
      <c r="NVP42" s="160"/>
      <c r="NVU42" s="161" t="s">
        <v>197</v>
      </c>
      <c r="NVV42" s="147"/>
      <c r="NVW42" s="159"/>
      <c r="NVX42" s="160"/>
      <c r="NWC42" s="161" t="s">
        <v>197</v>
      </c>
      <c r="NWD42" s="147"/>
      <c r="NWE42" s="159"/>
      <c r="NWF42" s="160"/>
      <c r="NWK42" s="161" t="s">
        <v>197</v>
      </c>
      <c r="NWL42" s="147"/>
      <c r="NWM42" s="159"/>
      <c r="NWN42" s="160"/>
      <c r="NWS42" s="161" t="s">
        <v>197</v>
      </c>
      <c r="NWT42" s="147"/>
      <c r="NWU42" s="159"/>
      <c r="NWV42" s="160"/>
      <c r="NXA42" s="161" t="s">
        <v>197</v>
      </c>
      <c r="NXB42" s="147"/>
      <c r="NXC42" s="159"/>
      <c r="NXD42" s="160"/>
      <c r="NXI42" s="161" t="s">
        <v>197</v>
      </c>
      <c r="NXJ42" s="147"/>
      <c r="NXK42" s="159"/>
      <c r="NXL42" s="160"/>
      <c r="NXQ42" s="161" t="s">
        <v>197</v>
      </c>
      <c r="NXR42" s="147"/>
      <c r="NXS42" s="159"/>
      <c r="NXT42" s="160"/>
      <c r="NXY42" s="161" t="s">
        <v>197</v>
      </c>
      <c r="NXZ42" s="147"/>
      <c r="NYA42" s="159"/>
      <c r="NYB42" s="160"/>
      <c r="NYG42" s="161" t="s">
        <v>197</v>
      </c>
      <c r="NYH42" s="147"/>
      <c r="NYI42" s="159"/>
      <c r="NYJ42" s="160"/>
      <c r="NYO42" s="161" t="s">
        <v>197</v>
      </c>
      <c r="NYP42" s="147"/>
      <c r="NYQ42" s="159"/>
      <c r="NYR42" s="160"/>
      <c r="NYW42" s="161" t="s">
        <v>197</v>
      </c>
      <c r="NYX42" s="147"/>
      <c r="NYY42" s="159"/>
      <c r="NYZ42" s="160"/>
      <c r="NZE42" s="161" t="s">
        <v>197</v>
      </c>
      <c r="NZF42" s="147"/>
      <c r="NZG42" s="159"/>
      <c r="NZH42" s="160"/>
      <c r="NZM42" s="161" t="s">
        <v>197</v>
      </c>
      <c r="NZN42" s="147"/>
      <c r="NZO42" s="159"/>
      <c r="NZP42" s="160"/>
      <c r="NZU42" s="161" t="s">
        <v>197</v>
      </c>
      <c r="NZV42" s="147"/>
      <c r="NZW42" s="159"/>
      <c r="NZX42" s="160"/>
      <c r="OAC42" s="161" t="s">
        <v>197</v>
      </c>
      <c r="OAD42" s="147"/>
      <c r="OAE42" s="159"/>
      <c r="OAF42" s="160"/>
      <c r="OAK42" s="161" t="s">
        <v>197</v>
      </c>
      <c r="OAL42" s="147"/>
      <c r="OAM42" s="159"/>
      <c r="OAN42" s="160"/>
      <c r="OAS42" s="161" t="s">
        <v>197</v>
      </c>
      <c r="OAT42" s="147"/>
      <c r="OAU42" s="159"/>
      <c r="OAV42" s="160"/>
      <c r="OBA42" s="161" t="s">
        <v>197</v>
      </c>
      <c r="OBB42" s="147"/>
      <c r="OBC42" s="159"/>
      <c r="OBD42" s="160"/>
      <c r="OBI42" s="161" t="s">
        <v>197</v>
      </c>
      <c r="OBJ42" s="147"/>
      <c r="OBK42" s="159"/>
      <c r="OBL42" s="160"/>
      <c r="OBQ42" s="161" t="s">
        <v>197</v>
      </c>
      <c r="OBR42" s="147"/>
      <c r="OBS42" s="159"/>
      <c r="OBT42" s="160"/>
      <c r="OBY42" s="161" t="s">
        <v>197</v>
      </c>
      <c r="OBZ42" s="147"/>
      <c r="OCA42" s="159"/>
      <c r="OCB42" s="160"/>
      <c r="OCG42" s="161" t="s">
        <v>197</v>
      </c>
      <c r="OCH42" s="147"/>
      <c r="OCI42" s="159"/>
      <c r="OCJ42" s="160"/>
      <c r="OCO42" s="161" t="s">
        <v>197</v>
      </c>
      <c r="OCP42" s="147"/>
      <c r="OCQ42" s="159"/>
      <c r="OCR42" s="160"/>
      <c r="OCW42" s="161" t="s">
        <v>197</v>
      </c>
      <c r="OCX42" s="147"/>
      <c r="OCY42" s="159"/>
      <c r="OCZ42" s="160"/>
      <c r="ODE42" s="161" t="s">
        <v>197</v>
      </c>
      <c r="ODF42" s="147"/>
      <c r="ODG42" s="159"/>
      <c r="ODH42" s="160"/>
      <c r="ODM42" s="161" t="s">
        <v>197</v>
      </c>
      <c r="ODN42" s="147"/>
      <c r="ODO42" s="159"/>
      <c r="ODP42" s="160"/>
      <c r="ODU42" s="161" t="s">
        <v>197</v>
      </c>
      <c r="ODV42" s="147"/>
      <c r="ODW42" s="159"/>
      <c r="ODX42" s="160"/>
      <c r="OEC42" s="161" t="s">
        <v>197</v>
      </c>
      <c r="OED42" s="147"/>
      <c r="OEE42" s="159"/>
      <c r="OEF42" s="160"/>
      <c r="OEK42" s="161" t="s">
        <v>197</v>
      </c>
      <c r="OEL42" s="147"/>
      <c r="OEM42" s="159"/>
      <c r="OEN42" s="160"/>
      <c r="OES42" s="161" t="s">
        <v>197</v>
      </c>
      <c r="OET42" s="147"/>
      <c r="OEU42" s="159"/>
      <c r="OEV42" s="160"/>
      <c r="OFA42" s="161" t="s">
        <v>197</v>
      </c>
      <c r="OFB42" s="147"/>
      <c r="OFC42" s="159"/>
      <c r="OFD42" s="160"/>
      <c r="OFI42" s="161" t="s">
        <v>197</v>
      </c>
      <c r="OFJ42" s="147"/>
      <c r="OFK42" s="159"/>
      <c r="OFL42" s="160"/>
      <c r="OFQ42" s="161" t="s">
        <v>197</v>
      </c>
      <c r="OFR42" s="147"/>
      <c r="OFS42" s="159"/>
      <c r="OFT42" s="160"/>
      <c r="OFY42" s="161" t="s">
        <v>197</v>
      </c>
      <c r="OFZ42" s="147"/>
      <c r="OGA42" s="159"/>
      <c r="OGB42" s="160"/>
      <c r="OGG42" s="161" t="s">
        <v>197</v>
      </c>
      <c r="OGH42" s="147"/>
      <c r="OGI42" s="159"/>
      <c r="OGJ42" s="160"/>
      <c r="OGO42" s="161" t="s">
        <v>197</v>
      </c>
      <c r="OGP42" s="147"/>
      <c r="OGQ42" s="159"/>
      <c r="OGR42" s="160"/>
      <c r="OGW42" s="161" t="s">
        <v>197</v>
      </c>
      <c r="OGX42" s="147"/>
      <c r="OGY42" s="159"/>
      <c r="OGZ42" s="160"/>
      <c r="OHE42" s="161" t="s">
        <v>197</v>
      </c>
      <c r="OHF42" s="147"/>
      <c r="OHG42" s="159"/>
      <c r="OHH42" s="160"/>
      <c r="OHM42" s="161" t="s">
        <v>197</v>
      </c>
      <c r="OHN42" s="147"/>
      <c r="OHO42" s="159"/>
      <c r="OHP42" s="160"/>
      <c r="OHU42" s="161" t="s">
        <v>197</v>
      </c>
      <c r="OHV42" s="147"/>
      <c r="OHW42" s="159"/>
      <c r="OHX42" s="160"/>
      <c r="OIC42" s="161" t="s">
        <v>197</v>
      </c>
      <c r="OID42" s="147"/>
      <c r="OIE42" s="159"/>
      <c r="OIF42" s="160"/>
      <c r="OIK42" s="161" t="s">
        <v>197</v>
      </c>
      <c r="OIL42" s="147"/>
      <c r="OIM42" s="159"/>
      <c r="OIN42" s="160"/>
      <c r="OIS42" s="161" t="s">
        <v>197</v>
      </c>
      <c r="OIT42" s="147"/>
      <c r="OIU42" s="159"/>
      <c r="OIV42" s="160"/>
      <c r="OJA42" s="161" t="s">
        <v>197</v>
      </c>
      <c r="OJB42" s="147"/>
      <c r="OJC42" s="159"/>
      <c r="OJD42" s="160"/>
      <c r="OJI42" s="161" t="s">
        <v>197</v>
      </c>
      <c r="OJJ42" s="147"/>
      <c r="OJK42" s="159"/>
      <c r="OJL42" s="160"/>
      <c r="OJQ42" s="161" t="s">
        <v>197</v>
      </c>
      <c r="OJR42" s="147"/>
      <c r="OJS42" s="159"/>
      <c r="OJT42" s="160"/>
      <c r="OJY42" s="161" t="s">
        <v>197</v>
      </c>
      <c r="OJZ42" s="147"/>
      <c r="OKA42" s="159"/>
      <c r="OKB42" s="160"/>
      <c r="OKG42" s="161" t="s">
        <v>197</v>
      </c>
      <c r="OKH42" s="147"/>
      <c r="OKI42" s="159"/>
      <c r="OKJ42" s="160"/>
      <c r="OKO42" s="161" t="s">
        <v>197</v>
      </c>
      <c r="OKP42" s="147"/>
      <c r="OKQ42" s="159"/>
      <c r="OKR42" s="160"/>
      <c r="OKW42" s="161" t="s">
        <v>197</v>
      </c>
      <c r="OKX42" s="147"/>
      <c r="OKY42" s="159"/>
      <c r="OKZ42" s="160"/>
      <c r="OLE42" s="161" t="s">
        <v>197</v>
      </c>
      <c r="OLF42" s="147"/>
      <c r="OLG42" s="159"/>
      <c r="OLH42" s="160"/>
      <c r="OLM42" s="161" t="s">
        <v>197</v>
      </c>
      <c r="OLN42" s="147"/>
      <c r="OLO42" s="159"/>
      <c r="OLP42" s="160"/>
      <c r="OLU42" s="161" t="s">
        <v>197</v>
      </c>
      <c r="OLV42" s="147"/>
      <c r="OLW42" s="159"/>
      <c r="OLX42" s="160"/>
      <c r="OMC42" s="161" t="s">
        <v>197</v>
      </c>
      <c r="OMD42" s="147"/>
      <c r="OME42" s="159"/>
      <c r="OMF42" s="160"/>
      <c r="OMK42" s="161" t="s">
        <v>197</v>
      </c>
      <c r="OML42" s="147"/>
      <c r="OMM42" s="159"/>
      <c r="OMN42" s="160"/>
      <c r="OMS42" s="161" t="s">
        <v>197</v>
      </c>
      <c r="OMT42" s="147"/>
      <c r="OMU42" s="159"/>
      <c r="OMV42" s="160"/>
      <c r="ONA42" s="161" t="s">
        <v>197</v>
      </c>
      <c r="ONB42" s="147"/>
      <c r="ONC42" s="159"/>
      <c r="OND42" s="160"/>
      <c r="ONI42" s="161" t="s">
        <v>197</v>
      </c>
      <c r="ONJ42" s="147"/>
      <c r="ONK42" s="159"/>
      <c r="ONL42" s="160"/>
      <c r="ONQ42" s="161" t="s">
        <v>197</v>
      </c>
      <c r="ONR42" s="147"/>
      <c r="ONS42" s="159"/>
      <c r="ONT42" s="160"/>
      <c r="ONY42" s="161" t="s">
        <v>197</v>
      </c>
      <c r="ONZ42" s="147"/>
      <c r="OOA42" s="159"/>
      <c r="OOB42" s="160"/>
      <c r="OOG42" s="161" t="s">
        <v>197</v>
      </c>
      <c r="OOH42" s="147"/>
      <c r="OOI42" s="159"/>
      <c r="OOJ42" s="160"/>
      <c r="OOO42" s="161" t="s">
        <v>197</v>
      </c>
      <c r="OOP42" s="147"/>
      <c r="OOQ42" s="159"/>
      <c r="OOR42" s="160"/>
      <c r="OOW42" s="161" t="s">
        <v>197</v>
      </c>
      <c r="OOX42" s="147"/>
      <c r="OOY42" s="159"/>
      <c r="OOZ42" s="160"/>
      <c r="OPE42" s="161" t="s">
        <v>197</v>
      </c>
      <c r="OPF42" s="147"/>
      <c r="OPG42" s="159"/>
      <c r="OPH42" s="160"/>
      <c r="OPM42" s="161" t="s">
        <v>197</v>
      </c>
      <c r="OPN42" s="147"/>
      <c r="OPO42" s="159"/>
      <c r="OPP42" s="160"/>
      <c r="OPU42" s="161" t="s">
        <v>197</v>
      </c>
      <c r="OPV42" s="147"/>
      <c r="OPW42" s="159"/>
      <c r="OPX42" s="160"/>
      <c r="OQC42" s="161" t="s">
        <v>197</v>
      </c>
      <c r="OQD42" s="147"/>
      <c r="OQE42" s="159"/>
      <c r="OQF42" s="160"/>
      <c r="OQK42" s="161" t="s">
        <v>197</v>
      </c>
      <c r="OQL42" s="147"/>
      <c r="OQM42" s="159"/>
      <c r="OQN42" s="160"/>
      <c r="OQS42" s="161" t="s">
        <v>197</v>
      </c>
      <c r="OQT42" s="147"/>
      <c r="OQU42" s="159"/>
      <c r="OQV42" s="160"/>
      <c r="ORA42" s="161" t="s">
        <v>197</v>
      </c>
      <c r="ORB42" s="147"/>
      <c r="ORC42" s="159"/>
      <c r="ORD42" s="160"/>
      <c r="ORI42" s="161" t="s">
        <v>197</v>
      </c>
      <c r="ORJ42" s="147"/>
      <c r="ORK42" s="159"/>
      <c r="ORL42" s="160"/>
      <c r="ORQ42" s="161" t="s">
        <v>197</v>
      </c>
      <c r="ORR42" s="147"/>
      <c r="ORS42" s="159"/>
      <c r="ORT42" s="160"/>
      <c r="ORY42" s="161" t="s">
        <v>197</v>
      </c>
      <c r="ORZ42" s="147"/>
      <c r="OSA42" s="159"/>
      <c r="OSB42" s="160"/>
      <c r="OSG42" s="161" t="s">
        <v>197</v>
      </c>
      <c r="OSH42" s="147"/>
      <c r="OSI42" s="159"/>
      <c r="OSJ42" s="160"/>
      <c r="OSO42" s="161" t="s">
        <v>197</v>
      </c>
      <c r="OSP42" s="147"/>
      <c r="OSQ42" s="159"/>
      <c r="OSR42" s="160"/>
      <c r="OSW42" s="161" t="s">
        <v>197</v>
      </c>
      <c r="OSX42" s="147"/>
      <c r="OSY42" s="159"/>
      <c r="OSZ42" s="160"/>
      <c r="OTE42" s="161" t="s">
        <v>197</v>
      </c>
      <c r="OTF42" s="147"/>
      <c r="OTG42" s="159"/>
      <c r="OTH42" s="160"/>
      <c r="OTM42" s="161" t="s">
        <v>197</v>
      </c>
      <c r="OTN42" s="147"/>
      <c r="OTO42" s="159"/>
      <c r="OTP42" s="160"/>
      <c r="OTU42" s="161" t="s">
        <v>197</v>
      </c>
      <c r="OTV42" s="147"/>
      <c r="OTW42" s="159"/>
      <c r="OTX42" s="160"/>
      <c r="OUC42" s="161" t="s">
        <v>197</v>
      </c>
      <c r="OUD42" s="147"/>
      <c r="OUE42" s="159"/>
      <c r="OUF42" s="160"/>
      <c r="OUK42" s="161" t="s">
        <v>197</v>
      </c>
      <c r="OUL42" s="147"/>
      <c r="OUM42" s="159"/>
      <c r="OUN42" s="160"/>
      <c r="OUS42" s="161" t="s">
        <v>197</v>
      </c>
      <c r="OUT42" s="147"/>
      <c r="OUU42" s="159"/>
      <c r="OUV42" s="160"/>
      <c r="OVA42" s="161" t="s">
        <v>197</v>
      </c>
      <c r="OVB42" s="147"/>
      <c r="OVC42" s="159"/>
      <c r="OVD42" s="160"/>
      <c r="OVI42" s="161" t="s">
        <v>197</v>
      </c>
      <c r="OVJ42" s="147"/>
      <c r="OVK42" s="159"/>
      <c r="OVL42" s="160"/>
      <c r="OVQ42" s="161" t="s">
        <v>197</v>
      </c>
      <c r="OVR42" s="147"/>
      <c r="OVS42" s="159"/>
      <c r="OVT42" s="160"/>
      <c r="OVY42" s="161" t="s">
        <v>197</v>
      </c>
      <c r="OVZ42" s="147"/>
      <c r="OWA42" s="159"/>
      <c r="OWB42" s="160"/>
      <c r="OWG42" s="161" t="s">
        <v>197</v>
      </c>
      <c r="OWH42" s="147"/>
      <c r="OWI42" s="159"/>
      <c r="OWJ42" s="160"/>
      <c r="OWO42" s="161" t="s">
        <v>197</v>
      </c>
      <c r="OWP42" s="147"/>
      <c r="OWQ42" s="159"/>
      <c r="OWR42" s="160"/>
      <c r="OWW42" s="161" t="s">
        <v>197</v>
      </c>
      <c r="OWX42" s="147"/>
      <c r="OWY42" s="159"/>
      <c r="OWZ42" s="160"/>
      <c r="OXE42" s="161" t="s">
        <v>197</v>
      </c>
      <c r="OXF42" s="147"/>
      <c r="OXG42" s="159"/>
      <c r="OXH42" s="160"/>
      <c r="OXM42" s="161" t="s">
        <v>197</v>
      </c>
      <c r="OXN42" s="147"/>
      <c r="OXO42" s="159"/>
      <c r="OXP42" s="160"/>
      <c r="OXU42" s="161" t="s">
        <v>197</v>
      </c>
      <c r="OXV42" s="147"/>
      <c r="OXW42" s="159"/>
      <c r="OXX42" s="160"/>
      <c r="OYC42" s="161" t="s">
        <v>197</v>
      </c>
      <c r="OYD42" s="147"/>
      <c r="OYE42" s="159"/>
      <c r="OYF42" s="160"/>
      <c r="OYK42" s="161" t="s">
        <v>197</v>
      </c>
      <c r="OYL42" s="147"/>
      <c r="OYM42" s="159"/>
      <c r="OYN42" s="160"/>
      <c r="OYS42" s="161" t="s">
        <v>197</v>
      </c>
      <c r="OYT42" s="147"/>
      <c r="OYU42" s="159"/>
      <c r="OYV42" s="160"/>
      <c r="OZA42" s="161" t="s">
        <v>197</v>
      </c>
      <c r="OZB42" s="147"/>
      <c r="OZC42" s="159"/>
      <c r="OZD42" s="160"/>
      <c r="OZI42" s="161" t="s">
        <v>197</v>
      </c>
      <c r="OZJ42" s="147"/>
      <c r="OZK42" s="159"/>
      <c r="OZL42" s="160"/>
      <c r="OZQ42" s="161" t="s">
        <v>197</v>
      </c>
      <c r="OZR42" s="147"/>
      <c r="OZS42" s="159"/>
      <c r="OZT42" s="160"/>
      <c r="OZY42" s="161" t="s">
        <v>197</v>
      </c>
      <c r="OZZ42" s="147"/>
      <c r="PAA42" s="159"/>
      <c r="PAB42" s="160"/>
      <c r="PAG42" s="161" t="s">
        <v>197</v>
      </c>
      <c r="PAH42" s="147"/>
      <c r="PAI42" s="159"/>
      <c r="PAJ42" s="160"/>
      <c r="PAO42" s="161" t="s">
        <v>197</v>
      </c>
      <c r="PAP42" s="147"/>
      <c r="PAQ42" s="159"/>
      <c r="PAR42" s="160"/>
      <c r="PAW42" s="161" t="s">
        <v>197</v>
      </c>
      <c r="PAX42" s="147"/>
      <c r="PAY42" s="159"/>
      <c r="PAZ42" s="160"/>
      <c r="PBE42" s="161" t="s">
        <v>197</v>
      </c>
      <c r="PBF42" s="147"/>
      <c r="PBG42" s="159"/>
      <c r="PBH42" s="160"/>
      <c r="PBM42" s="161" t="s">
        <v>197</v>
      </c>
      <c r="PBN42" s="147"/>
      <c r="PBO42" s="159"/>
      <c r="PBP42" s="160"/>
      <c r="PBU42" s="161" t="s">
        <v>197</v>
      </c>
      <c r="PBV42" s="147"/>
      <c r="PBW42" s="159"/>
      <c r="PBX42" s="160"/>
      <c r="PCC42" s="161" t="s">
        <v>197</v>
      </c>
      <c r="PCD42" s="147"/>
      <c r="PCE42" s="159"/>
      <c r="PCF42" s="160"/>
      <c r="PCK42" s="161" t="s">
        <v>197</v>
      </c>
      <c r="PCL42" s="147"/>
      <c r="PCM42" s="159"/>
      <c r="PCN42" s="160"/>
      <c r="PCS42" s="161" t="s">
        <v>197</v>
      </c>
      <c r="PCT42" s="147"/>
      <c r="PCU42" s="159"/>
      <c r="PCV42" s="160"/>
      <c r="PDA42" s="161" t="s">
        <v>197</v>
      </c>
      <c r="PDB42" s="147"/>
      <c r="PDC42" s="159"/>
      <c r="PDD42" s="160"/>
      <c r="PDI42" s="161" t="s">
        <v>197</v>
      </c>
      <c r="PDJ42" s="147"/>
      <c r="PDK42" s="159"/>
      <c r="PDL42" s="160"/>
      <c r="PDQ42" s="161" t="s">
        <v>197</v>
      </c>
      <c r="PDR42" s="147"/>
      <c r="PDS42" s="159"/>
      <c r="PDT42" s="160"/>
      <c r="PDY42" s="161" t="s">
        <v>197</v>
      </c>
      <c r="PDZ42" s="147"/>
      <c r="PEA42" s="159"/>
      <c r="PEB42" s="160"/>
      <c r="PEG42" s="161" t="s">
        <v>197</v>
      </c>
      <c r="PEH42" s="147"/>
      <c r="PEI42" s="159"/>
      <c r="PEJ42" s="160"/>
      <c r="PEO42" s="161" t="s">
        <v>197</v>
      </c>
      <c r="PEP42" s="147"/>
      <c r="PEQ42" s="159"/>
      <c r="PER42" s="160"/>
      <c r="PEW42" s="161" t="s">
        <v>197</v>
      </c>
      <c r="PEX42" s="147"/>
      <c r="PEY42" s="159"/>
      <c r="PEZ42" s="160"/>
      <c r="PFE42" s="161" t="s">
        <v>197</v>
      </c>
      <c r="PFF42" s="147"/>
      <c r="PFG42" s="159"/>
      <c r="PFH42" s="160"/>
      <c r="PFM42" s="161" t="s">
        <v>197</v>
      </c>
      <c r="PFN42" s="147"/>
      <c r="PFO42" s="159"/>
      <c r="PFP42" s="160"/>
      <c r="PFU42" s="161" t="s">
        <v>197</v>
      </c>
      <c r="PFV42" s="147"/>
      <c r="PFW42" s="159"/>
      <c r="PFX42" s="160"/>
      <c r="PGC42" s="161" t="s">
        <v>197</v>
      </c>
      <c r="PGD42" s="147"/>
      <c r="PGE42" s="159"/>
      <c r="PGF42" s="160"/>
      <c r="PGK42" s="161" t="s">
        <v>197</v>
      </c>
      <c r="PGL42" s="147"/>
      <c r="PGM42" s="159"/>
      <c r="PGN42" s="160"/>
      <c r="PGS42" s="161" t="s">
        <v>197</v>
      </c>
      <c r="PGT42" s="147"/>
      <c r="PGU42" s="159"/>
      <c r="PGV42" s="160"/>
      <c r="PHA42" s="161" t="s">
        <v>197</v>
      </c>
      <c r="PHB42" s="147"/>
      <c r="PHC42" s="159"/>
      <c r="PHD42" s="160"/>
      <c r="PHI42" s="161" t="s">
        <v>197</v>
      </c>
      <c r="PHJ42" s="147"/>
      <c r="PHK42" s="159"/>
      <c r="PHL42" s="160"/>
      <c r="PHQ42" s="161" t="s">
        <v>197</v>
      </c>
      <c r="PHR42" s="147"/>
      <c r="PHS42" s="159"/>
      <c r="PHT42" s="160"/>
      <c r="PHY42" s="161" t="s">
        <v>197</v>
      </c>
      <c r="PHZ42" s="147"/>
      <c r="PIA42" s="159"/>
      <c r="PIB42" s="160"/>
      <c r="PIG42" s="161" t="s">
        <v>197</v>
      </c>
      <c r="PIH42" s="147"/>
      <c r="PII42" s="159"/>
      <c r="PIJ42" s="160"/>
      <c r="PIO42" s="161" t="s">
        <v>197</v>
      </c>
      <c r="PIP42" s="147"/>
      <c r="PIQ42" s="159"/>
      <c r="PIR42" s="160"/>
      <c r="PIW42" s="161" t="s">
        <v>197</v>
      </c>
      <c r="PIX42" s="147"/>
      <c r="PIY42" s="159"/>
      <c r="PIZ42" s="160"/>
      <c r="PJE42" s="161" t="s">
        <v>197</v>
      </c>
      <c r="PJF42" s="147"/>
      <c r="PJG42" s="159"/>
      <c r="PJH42" s="160"/>
      <c r="PJM42" s="161" t="s">
        <v>197</v>
      </c>
      <c r="PJN42" s="147"/>
      <c r="PJO42" s="159"/>
      <c r="PJP42" s="160"/>
      <c r="PJU42" s="161" t="s">
        <v>197</v>
      </c>
      <c r="PJV42" s="147"/>
      <c r="PJW42" s="159"/>
      <c r="PJX42" s="160"/>
      <c r="PKC42" s="161" t="s">
        <v>197</v>
      </c>
      <c r="PKD42" s="147"/>
      <c r="PKE42" s="159"/>
      <c r="PKF42" s="160"/>
      <c r="PKK42" s="161" t="s">
        <v>197</v>
      </c>
      <c r="PKL42" s="147"/>
      <c r="PKM42" s="159"/>
      <c r="PKN42" s="160"/>
      <c r="PKS42" s="161" t="s">
        <v>197</v>
      </c>
      <c r="PKT42" s="147"/>
      <c r="PKU42" s="159"/>
      <c r="PKV42" s="160"/>
      <c r="PLA42" s="161" t="s">
        <v>197</v>
      </c>
      <c r="PLB42" s="147"/>
      <c r="PLC42" s="159"/>
      <c r="PLD42" s="160"/>
      <c r="PLI42" s="161" t="s">
        <v>197</v>
      </c>
      <c r="PLJ42" s="147"/>
      <c r="PLK42" s="159"/>
      <c r="PLL42" s="160"/>
      <c r="PLQ42" s="161" t="s">
        <v>197</v>
      </c>
      <c r="PLR42" s="147"/>
      <c r="PLS42" s="159"/>
      <c r="PLT42" s="160"/>
      <c r="PLY42" s="161" t="s">
        <v>197</v>
      </c>
      <c r="PLZ42" s="147"/>
      <c r="PMA42" s="159"/>
      <c r="PMB42" s="160"/>
      <c r="PMG42" s="161" t="s">
        <v>197</v>
      </c>
      <c r="PMH42" s="147"/>
      <c r="PMI42" s="159"/>
      <c r="PMJ42" s="160"/>
      <c r="PMO42" s="161" t="s">
        <v>197</v>
      </c>
      <c r="PMP42" s="147"/>
      <c r="PMQ42" s="159"/>
      <c r="PMR42" s="160"/>
      <c r="PMW42" s="161" t="s">
        <v>197</v>
      </c>
      <c r="PMX42" s="147"/>
      <c r="PMY42" s="159"/>
      <c r="PMZ42" s="160"/>
      <c r="PNE42" s="161" t="s">
        <v>197</v>
      </c>
      <c r="PNF42" s="147"/>
      <c r="PNG42" s="159"/>
      <c r="PNH42" s="160"/>
      <c r="PNM42" s="161" t="s">
        <v>197</v>
      </c>
      <c r="PNN42" s="147"/>
      <c r="PNO42" s="159"/>
      <c r="PNP42" s="160"/>
      <c r="PNU42" s="161" t="s">
        <v>197</v>
      </c>
      <c r="PNV42" s="147"/>
      <c r="PNW42" s="159"/>
      <c r="PNX42" s="160"/>
      <c r="POC42" s="161" t="s">
        <v>197</v>
      </c>
      <c r="POD42" s="147"/>
      <c r="POE42" s="159"/>
      <c r="POF42" s="160"/>
      <c r="POK42" s="161" t="s">
        <v>197</v>
      </c>
      <c r="POL42" s="147"/>
      <c r="POM42" s="159"/>
      <c r="PON42" s="160"/>
      <c r="POS42" s="161" t="s">
        <v>197</v>
      </c>
      <c r="POT42" s="147"/>
      <c r="POU42" s="159"/>
      <c r="POV42" s="160"/>
      <c r="PPA42" s="161" t="s">
        <v>197</v>
      </c>
      <c r="PPB42" s="147"/>
      <c r="PPC42" s="159"/>
      <c r="PPD42" s="160"/>
      <c r="PPI42" s="161" t="s">
        <v>197</v>
      </c>
      <c r="PPJ42" s="147"/>
      <c r="PPK42" s="159"/>
      <c r="PPL42" s="160"/>
      <c r="PPQ42" s="161" t="s">
        <v>197</v>
      </c>
      <c r="PPR42" s="147"/>
      <c r="PPS42" s="159"/>
      <c r="PPT42" s="160"/>
      <c r="PPY42" s="161" t="s">
        <v>197</v>
      </c>
      <c r="PPZ42" s="147"/>
      <c r="PQA42" s="159"/>
      <c r="PQB42" s="160"/>
      <c r="PQG42" s="161" t="s">
        <v>197</v>
      </c>
      <c r="PQH42" s="147"/>
      <c r="PQI42" s="159"/>
      <c r="PQJ42" s="160"/>
      <c r="PQO42" s="161" t="s">
        <v>197</v>
      </c>
      <c r="PQP42" s="147"/>
      <c r="PQQ42" s="159"/>
      <c r="PQR42" s="160"/>
      <c r="PQW42" s="161" t="s">
        <v>197</v>
      </c>
      <c r="PQX42" s="147"/>
      <c r="PQY42" s="159"/>
      <c r="PQZ42" s="160"/>
      <c r="PRE42" s="161" t="s">
        <v>197</v>
      </c>
      <c r="PRF42" s="147"/>
      <c r="PRG42" s="159"/>
      <c r="PRH42" s="160"/>
      <c r="PRM42" s="161" t="s">
        <v>197</v>
      </c>
      <c r="PRN42" s="147"/>
      <c r="PRO42" s="159"/>
      <c r="PRP42" s="160"/>
      <c r="PRU42" s="161" t="s">
        <v>197</v>
      </c>
      <c r="PRV42" s="147"/>
      <c r="PRW42" s="159"/>
      <c r="PRX42" s="160"/>
      <c r="PSC42" s="161" t="s">
        <v>197</v>
      </c>
      <c r="PSD42" s="147"/>
      <c r="PSE42" s="159"/>
      <c r="PSF42" s="160"/>
      <c r="PSK42" s="161" t="s">
        <v>197</v>
      </c>
      <c r="PSL42" s="147"/>
      <c r="PSM42" s="159"/>
      <c r="PSN42" s="160"/>
      <c r="PSS42" s="161" t="s">
        <v>197</v>
      </c>
      <c r="PST42" s="147"/>
      <c r="PSU42" s="159"/>
      <c r="PSV42" s="160"/>
      <c r="PTA42" s="161" t="s">
        <v>197</v>
      </c>
      <c r="PTB42" s="147"/>
      <c r="PTC42" s="159"/>
      <c r="PTD42" s="160"/>
      <c r="PTI42" s="161" t="s">
        <v>197</v>
      </c>
      <c r="PTJ42" s="147"/>
      <c r="PTK42" s="159"/>
      <c r="PTL42" s="160"/>
      <c r="PTQ42" s="161" t="s">
        <v>197</v>
      </c>
      <c r="PTR42" s="147"/>
      <c r="PTS42" s="159"/>
      <c r="PTT42" s="160"/>
      <c r="PTY42" s="161" t="s">
        <v>197</v>
      </c>
      <c r="PTZ42" s="147"/>
      <c r="PUA42" s="159"/>
      <c r="PUB42" s="160"/>
      <c r="PUG42" s="161" t="s">
        <v>197</v>
      </c>
      <c r="PUH42" s="147"/>
      <c r="PUI42" s="159"/>
      <c r="PUJ42" s="160"/>
      <c r="PUO42" s="161" t="s">
        <v>197</v>
      </c>
      <c r="PUP42" s="147"/>
      <c r="PUQ42" s="159"/>
      <c r="PUR42" s="160"/>
      <c r="PUW42" s="161" t="s">
        <v>197</v>
      </c>
      <c r="PUX42" s="147"/>
      <c r="PUY42" s="159"/>
      <c r="PUZ42" s="160"/>
      <c r="PVE42" s="161" t="s">
        <v>197</v>
      </c>
      <c r="PVF42" s="147"/>
      <c r="PVG42" s="159"/>
      <c r="PVH42" s="160"/>
      <c r="PVM42" s="161" t="s">
        <v>197</v>
      </c>
      <c r="PVN42" s="147"/>
      <c r="PVO42" s="159"/>
      <c r="PVP42" s="160"/>
      <c r="PVU42" s="161" t="s">
        <v>197</v>
      </c>
      <c r="PVV42" s="147"/>
      <c r="PVW42" s="159"/>
      <c r="PVX42" s="160"/>
      <c r="PWC42" s="161" t="s">
        <v>197</v>
      </c>
      <c r="PWD42" s="147"/>
      <c r="PWE42" s="159"/>
      <c r="PWF42" s="160"/>
      <c r="PWK42" s="161" t="s">
        <v>197</v>
      </c>
      <c r="PWL42" s="147"/>
      <c r="PWM42" s="159"/>
      <c r="PWN42" s="160"/>
      <c r="PWS42" s="161" t="s">
        <v>197</v>
      </c>
      <c r="PWT42" s="147"/>
      <c r="PWU42" s="159"/>
      <c r="PWV42" s="160"/>
      <c r="PXA42" s="161" t="s">
        <v>197</v>
      </c>
      <c r="PXB42" s="147"/>
      <c r="PXC42" s="159"/>
      <c r="PXD42" s="160"/>
      <c r="PXI42" s="161" t="s">
        <v>197</v>
      </c>
      <c r="PXJ42" s="147"/>
      <c r="PXK42" s="159"/>
      <c r="PXL42" s="160"/>
      <c r="PXQ42" s="161" t="s">
        <v>197</v>
      </c>
      <c r="PXR42" s="147"/>
      <c r="PXS42" s="159"/>
      <c r="PXT42" s="160"/>
      <c r="PXY42" s="161" t="s">
        <v>197</v>
      </c>
      <c r="PXZ42" s="147"/>
      <c r="PYA42" s="159"/>
      <c r="PYB42" s="160"/>
      <c r="PYG42" s="161" t="s">
        <v>197</v>
      </c>
      <c r="PYH42" s="147"/>
      <c r="PYI42" s="159"/>
      <c r="PYJ42" s="160"/>
      <c r="PYO42" s="161" t="s">
        <v>197</v>
      </c>
      <c r="PYP42" s="147"/>
      <c r="PYQ42" s="159"/>
      <c r="PYR42" s="160"/>
      <c r="PYW42" s="161" t="s">
        <v>197</v>
      </c>
      <c r="PYX42" s="147"/>
      <c r="PYY42" s="159"/>
      <c r="PYZ42" s="160"/>
      <c r="PZE42" s="161" t="s">
        <v>197</v>
      </c>
      <c r="PZF42" s="147"/>
      <c r="PZG42" s="159"/>
      <c r="PZH42" s="160"/>
      <c r="PZM42" s="161" t="s">
        <v>197</v>
      </c>
      <c r="PZN42" s="147"/>
      <c r="PZO42" s="159"/>
      <c r="PZP42" s="160"/>
      <c r="PZU42" s="161" t="s">
        <v>197</v>
      </c>
      <c r="PZV42" s="147"/>
      <c r="PZW42" s="159"/>
      <c r="PZX42" s="160"/>
      <c r="QAC42" s="161" t="s">
        <v>197</v>
      </c>
      <c r="QAD42" s="147"/>
      <c r="QAE42" s="159"/>
      <c r="QAF42" s="160"/>
      <c r="QAK42" s="161" t="s">
        <v>197</v>
      </c>
      <c r="QAL42" s="147"/>
      <c r="QAM42" s="159"/>
      <c r="QAN42" s="160"/>
      <c r="QAS42" s="161" t="s">
        <v>197</v>
      </c>
      <c r="QAT42" s="147"/>
      <c r="QAU42" s="159"/>
      <c r="QAV42" s="160"/>
      <c r="QBA42" s="161" t="s">
        <v>197</v>
      </c>
      <c r="QBB42" s="147"/>
      <c r="QBC42" s="159"/>
      <c r="QBD42" s="160"/>
      <c r="QBI42" s="161" t="s">
        <v>197</v>
      </c>
      <c r="QBJ42" s="147"/>
      <c r="QBK42" s="159"/>
      <c r="QBL42" s="160"/>
      <c r="QBQ42" s="161" t="s">
        <v>197</v>
      </c>
      <c r="QBR42" s="147"/>
      <c r="QBS42" s="159"/>
      <c r="QBT42" s="160"/>
      <c r="QBY42" s="161" t="s">
        <v>197</v>
      </c>
      <c r="QBZ42" s="147"/>
      <c r="QCA42" s="159"/>
      <c r="QCB42" s="160"/>
      <c r="QCG42" s="161" t="s">
        <v>197</v>
      </c>
      <c r="QCH42" s="147"/>
      <c r="QCI42" s="159"/>
      <c r="QCJ42" s="160"/>
      <c r="QCO42" s="161" t="s">
        <v>197</v>
      </c>
      <c r="QCP42" s="147"/>
      <c r="QCQ42" s="159"/>
      <c r="QCR42" s="160"/>
      <c r="QCW42" s="161" t="s">
        <v>197</v>
      </c>
      <c r="QCX42" s="147"/>
      <c r="QCY42" s="159"/>
      <c r="QCZ42" s="160"/>
      <c r="QDE42" s="161" t="s">
        <v>197</v>
      </c>
      <c r="QDF42" s="147"/>
      <c r="QDG42" s="159"/>
      <c r="QDH42" s="160"/>
      <c r="QDM42" s="161" t="s">
        <v>197</v>
      </c>
      <c r="QDN42" s="147"/>
      <c r="QDO42" s="159"/>
      <c r="QDP42" s="160"/>
      <c r="QDU42" s="161" t="s">
        <v>197</v>
      </c>
      <c r="QDV42" s="147"/>
      <c r="QDW42" s="159"/>
      <c r="QDX42" s="160"/>
      <c r="QEC42" s="161" t="s">
        <v>197</v>
      </c>
      <c r="QED42" s="147"/>
      <c r="QEE42" s="159"/>
      <c r="QEF42" s="160"/>
      <c r="QEK42" s="161" t="s">
        <v>197</v>
      </c>
      <c r="QEL42" s="147"/>
      <c r="QEM42" s="159"/>
      <c r="QEN42" s="160"/>
      <c r="QES42" s="161" t="s">
        <v>197</v>
      </c>
      <c r="QET42" s="147"/>
      <c r="QEU42" s="159"/>
      <c r="QEV42" s="160"/>
      <c r="QFA42" s="161" t="s">
        <v>197</v>
      </c>
      <c r="QFB42" s="147"/>
      <c r="QFC42" s="159"/>
      <c r="QFD42" s="160"/>
      <c r="QFI42" s="161" t="s">
        <v>197</v>
      </c>
      <c r="QFJ42" s="147"/>
      <c r="QFK42" s="159"/>
      <c r="QFL42" s="160"/>
      <c r="QFQ42" s="161" t="s">
        <v>197</v>
      </c>
      <c r="QFR42" s="147"/>
      <c r="QFS42" s="159"/>
      <c r="QFT42" s="160"/>
      <c r="QFY42" s="161" t="s">
        <v>197</v>
      </c>
      <c r="QFZ42" s="147"/>
      <c r="QGA42" s="159"/>
      <c r="QGB42" s="160"/>
      <c r="QGG42" s="161" t="s">
        <v>197</v>
      </c>
      <c r="QGH42" s="147"/>
      <c r="QGI42" s="159"/>
      <c r="QGJ42" s="160"/>
      <c r="QGO42" s="161" t="s">
        <v>197</v>
      </c>
      <c r="QGP42" s="147"/>
      <c r="QGQ42" s="159"/>
      <c r="QGR42" s="160"/>
      <c r="QGW42" s="161" t="s">
        <v>197</v>
      </c>
      <c r="QGX42" s="147"/>
      <c r="QGY42" s="159"/>
      <c r="QGZ42" s="160"/>
      <c r="QHE42" s="161" t="s">
        <v>197</v>
      </c>
      <c r="QHF42" s="147"/>
      <c r="QHG42" s="159"/>
      <c r="QHH42" s="160"/>
      <c r="QHM42" s="161" t="s">
        <v>197</v>
      </c>
      <c r="QHN42" s="147"/>
      <c r="QHO42" s="159"/>
      <c r="QHP42" s="160"/>
      <c r="QHU42" s="161" t="s">
        <v>197</v>
      </c>
      <c r="QHV42" s="147"/>
      <c r="QHW42" s="159"/>
      <c r="QHX42" s="160"/>
      <c r="QIC42" s="161" t="s">
        <v>197</v>
      </c>
      <c r="QID42" s="147"/>
      <c r="QIE42" s="159"/>
      <c r="QIF42" s="160"/>
      <c r="QIK42" s="161" t="s">
        <v>197</v>
      </c>
      <c r="QIL42" s="147"/>
      <c r="QIM42" s="159"/>
      <c r="QIN42" s="160"/>
      <c r="QIS42" s="161" t="s">
        <v>197</v>
      </c>
      <c r="QIT42" s="147"/>
      <c r="QIU42" s="159"/>
      <c r="QIV42" s="160"/>
      <c r="QJA42" s="161" t="s">
        <v>197</v>
      </c>
      <c r="QJB42" s="147"/>
      <c r="QJC42" s="159"/>
      <c r="QJD42" s="160"/>
      <c r="QJI42" s="161" t="s">
        <v>197</v>
      </c>
      <c r="QJJ42" s="147"/>
      <c r="QJK42" s="159"/>
      <c r="QJL42" s="160"/>
      <c r="QJQ42" s="161" t="s">
        <v>197</v>
      </c>
      <c r="QJR42" s="147"/>
      <c r="QJS42" s="159"/>
      <c r="QJT42" s="160"/>
      <c r="QJY42" s="161" t="s">
        <v>197</v>
      </c>
      <c r="QJZ42" s="147"/>
      <c r="QKA42" s="159"/>
      <c r="QKB42" s="160"/>
      <c r="QKG42" s="161" t="s">
        <v>197</v>
      </c>
      <c r="QKH42" s="147"/>
      <c r="QKI42" s="159"/>
      <c r="QKJ42" s="160"/>
      <c r="QKO42" s="161" t="s">
        <v>197</v>
      </c>
      <c r="QKP42" s="147"/>
      <c r="QKQ42" s="159"/>
      <c r="QKR42" s="160"/>
      <c r="QKW42" s="161" t="s">
        <v>197</v>
      </c>
      <c r="QKX42" s="147"/>
      <c r="QKY42" s="159"/>
      <c r="QKZ42" s="160"/>
      <c r="QLE42" s="161" t="s">
        <v>197</v>
      </c>
      <c r="QLF42" s="147"/>
      <c r="QLG42" s="159"/>
      <c r="QLH42" s="160"/>
      <c r="QLM42" s="161" t="s">
        <v>197</v>
      </c>
      <c r="QLN42" s="147"/>
      <c r="QLO42" s="159"/>
      <c r="QLP42" s="160"/>
      <c r="QLU42" s="161" t="s">
        <v>197</v>
      </c>
      <c r="QLV42" s="147"/>
      <c r="QLW42" s="159"/>
      <c r="QLX42" s="160"/>
      <c r="QMC42" s="161" t="s">
        <v>197</v>
      </c>
      <c r="QMD42" s="147"/>
      <c r="QME42" s="159"/>
      <c r="QMF42" s="160"/>
      <c r="QMK42" s="161" t="s">
        <v>197</v>
      </c>
      <c r="QML42" s="147"/>
      <c r="QMM42" s="159"/>
      <c r="QMN42" s="160"/>
      <c r="QMS42" s="161" t="s">
        <v>197</v>
      </c>
      <c r="QMT42" s="147"/>
      <c r="QMU42" s="159"/>
      <c r="QMV42" s="160"/>
      <c r="QNA42" s="161" t="s">
        <v>197</v>
      </c>
      <c r="QNB42" s="147"/>
      <c r="QNC42" s="159"/>
      <c r="QND42" s="160"/>
      <c r="QNI42" s="161" t="s">
        <v>197</v>
      </c>
      <c r="QNJ42" s="147"/>
      <c r="QNK42" s="159"/>
      <c r="QNL42" s="160"/>
      <c r="QNQ42" s="161" t="s">
        <v>197</v>
      </c>
      <c r="QNR42" s="147"/>
      <c r="QNS42" s="159"/>
      <c r="QNT42" s="160"/>
      <c r="QNY42" s="161" t="s">
        <v>197</v>
      </c>
      <c r="QNZ42" s="147"/>
      <c r="QOA42" s="159"/>
      <c r="QOB42" s="160"/>
      <c r="QOG42" s="161" t="s">
        <v>197</v>
      </c>
      <c r="QOH42" s="147"/>
      <c r="QOI42" s="159"/>
      <c r="QOJ42" s="160"/>
      <c r="QOO42" s="161" t="s">
        <v>197</v>
      </c>
      <c r="QOP42" s="147"/>
      <c r="QOQ42" s="159"/>
      <c r="QOR42" s="160"/>
      <c r="QOW42" s="161" t="s">
        <v>197</v>
      </c>
      <c r="QOX42" s="147"/>
      <c r="QOY42" s="159"/>
      <c r="QOZ42" s="160"/>
      <c r="QPE42" s="161" t="s">
        <v>197</v>
      </c>
      <c r="QPF42" s="147"/>
      <c r="QPG42" s="159"/>
      <c r="QPH42" s="160"/>
      <c r="QPM42" s="161" t="s">
        <v>197</v>
      </c>
      <c r="QPN42" s="147"/>
      <c r="QPO42" s="159"/>
      <c r="QPP42" s="160"/>
      <c r="QPU42" s="161" t="s">
        <v>197</v>
      </c>
      <c r="QPV42" s="147"/>
      <c r="QPW42" s="159"/>
      <c r="QPX42" s="160"/>
      <c r="QQC42" s="161" t="s">
        <v>197</v>
      </c>
      <c r="QQD42" s="147"/>
      <c r="QQE42" s="159"/>
      <c r="QQF42" s="160"/>
      <c r="QQK42" s="161" t="s">
        <v>197</v>
      </c>
      <c r="QQL42" s="147"/>
      <c r="QQM42" s="159"/>
      <c r="QQN42" s="160"/>
      <c r="QQS42" s="161" t="s">
        <v>197</v>
      </c>
      <c r="QQT42" s="147"/>
      <c r="QQU42" s="159"/>
      <c r="QQV42" s="160"/>
      <c r="QRA42" s="161" t="s">
        <v>197</v>
      </c>
      <c r="QRB42" s="147"/>
      <c r="QRC42" s="159"/>
      <c r="QRD42" s="160"/>
      <c r="QRI42" s="161" t="s">
        <v>197</v>
      </c>
      <c r="QRJ42" s="147"/>
      <c r="QRK42" s="159"/>
      <c r="QRL42" s="160"/>
      <c r="QRQ42" s="161" t="s">
        <v>197</v>
      </c>
      <c r="QRR42" s="147"/>
      <c r="QRS42" s="159"/>
      <c r="QRT42" s="160"/>
      <c r="QRY42" s="161" t="s">
        <v>197</v>
      </c>
      <c r="QRZ42" s="147"/>
      <c r="QSA42" s="159"/>
      <c r="QSB42" s="160"/>
      <c r="QSG42" s="161" t="s">
        <v>197</v>
      </c>
      <c r="QSH42" s="147"/>
      <c r="QSI42" s="159"/>
      <c r="QSJ42" s="160"/>
      <c r="QSO42" s="161" t="s">
        <v>197</v>
      </c>
      <c r="QSP42" s="147"/>
      <c r="QSQ42" s="159"/>
      <c r="QSR42" s="160"/>
      <c r="QSW42" s="161" t="s">
        <v>197</v>
      </c>
      <c r="QSX42" s="147"/>
      <c r="QSY42" s="159"/>
      <c r="QSZ42" s="160"/>
      <c r="QTE42" s="161" t="s">
        <v>197</v>
      </c>
      <c r="QTF42" s="147"/>
      <c r="QTG42" s="159"/>
      <c r="QTH42" s="160"/>
      <c r="QTM42" s="161" t="s">
        <v>197</v>
      </c>
      <c r="QTN42" s="147"/>
      <c r="QTO42" s="159"/>
      <c r="QTP42" s="160"/>
      <c r="QTU42" s="161" t="s">
        <v>197</v>
      </c>
      <c r="QTV42" s="147"/>
      <c r="QTW42" s="159"/>
      <c r="QTX42" s="160"/>
      <c r="QUC42" s="161" t="s">
        <v>197</v>
      </c>
      <c r="QUD42" s="147"/>
      <c r="QUE42" s="159"/>
      <c r="QUF42" s="160"/>
      <c r="QUK42" s="161" t="s">
        <v>197</v>
      </c>
      <c r="QUL42" s="147"/>
      <c r="QUM42" s="159"/>
      <c r="QUN42" s="160"/>
      <c r="QUS42" s="161" t="s">
        <v>197</v>
      </c>
      <c r="QUT42" s="147"/>
      <c r="QUU42" s="159"/>
      <c r="QUV42" s="160"/>
      <c r="QVA42" s="161" t="s">
        <v>197</v>
      </c>
      <c r="QVB42" s="147"/>
      <c r="QVC42" s="159"/>
      <c r="QVD42" s="160"/>
      <c r="QVI42" s="161" t="s">
        <v>197</v>
      </c>
      <c r="QVJ42" s="147"/>
      <c r="QVK42" s="159"/>
      <c r="QVL42" s="160"/>
      <c r="QVQ42" s="161" t="s">
        <v>197</v>
      </c>
      <c r="QVR42" s="147"/>
      <c r="QVS42" s="159"/>
      <c r="QVT42" s="160"/>
      <c r="QVY42" s="161" t="s">
        <v>197</v>
      </c>
      <c r="QVZ42" s="147"/>
      <c r="QWA42" s="159"/>
      <c r="QWB42" s="160"/>
      <c r="QWG42" s="161" t="s">
        <v>197</v>
      </c>
      <c r="QWH42" s="147"/>
      <c r="QWI42" s="159"/>
      <c r="QWJ42" s="160"/>
      <c r="QWO42" s="161" t="s">
        <v>197</v>
      </c>
      <c r="QWP42" s="147"/>
      <c r="QWQ42" s="159"/>
      <c r="QWR42" s="160"/>
      <c r="QWW42" s="161" t="s">
        <v>197</v>
      </c>
      <c r="QWX42" s="147"/>
      <c r="QWY42" s="159"/>
      <c r="QWZ42" s="160"/>
      <c r="QXE42" s="161" t="s">
        <v>197</v>
      </c>
      <c r="QXF42" s="147"/>
      <c r="QXG42" s="159"/>
      <c r="QXH42" s="160"/>
      <c r="QXM42" s="161" t="s">
        <v>197</v>
      </c>
      <c r="QXN42" s="147"/>
      <c r="QXO42" s="159"/>
      <c r="QXP42" s="160"/>
      <c r="QXU42" s="161" t="s">
        <v>197</v>
      </c>
      <c r="QXV42" s="147"/>
      <c r="QXW42" s="159"/>
      <c r="QXX42" s="160"/>
      <c r="QYC42" s="161" t="s">
        <v>197</v>
      </c>
      <c r="QYD42" s="147"/>
      <c r="QYE42" s="159"/>
      <c r="QYF42" s="160"/>
      <c r="QYK42" s="161" t="s">
        <v>197</v>
      </c>
      <c r="QYL42" s="147"/>
      <c r="QYM42" s="159"/>
      <c r="QYN42" s="160"/>
      <c r="QYS42" s="161" t="s">
        <v>197</v>
      </c>
      <c r="QYT42" s="147"/>
      <c r="QYU42" s="159"/>
      <c r="QYV42" s="160"/>
      <c r="QZA42" s="161" t="s">
        <v>197</v>
      </c>
      <c r="QZB42" s="147"/>
      <c r="QZC42" s="159"/>
      <c r="QZD42" s="160"/>
      <c r="QZI42" s="161" t="s">
        <v>197</v>
      </c>
      <c r="QZJ42" s="147"/>
      <c r="QZK42" s="159"/>
      <c r="QZL42" s="160"/>
      <c r="QZQ42" s="161" t="s">
        <v>197</v>
      </c>
      <c r="QZR42" s="147"/>
      <c r="QZS42" s="159"/>
      <c r="QZT42" s="160"/>
      <c r="QZY42" s="161" t="s">
        <v>197</v>
      </c>
      <c r="QZZ42" s="147"/>
      <c r="RAA42" s="159"/>
      <c r="RAB42" s="160"/>
      <c r="RAG42" s="161" t="s">
        <v>197</v>
      </c>
      <c r="RAH42" s="147"/>
      <c r="RAI42" s="159"/>
      <c r="RAJ42" s="160"/>
      <c r="RAO42" s="161" t="s">
        <v>197</v>
      </c>
      <c r="RAP42" s="147"/>
      <c r="RAQ42" s="159"/>
      <c r="RAR42" s="160"/>
      <c r="RAW42" s="161" t="s">
        <v>197</v>
      </c>
      <c r="RAX42" s="147"/>
      <c r="RAY42" s="159"/>
      <c r="RAZ42" s="160"/>
      <c r="RBE42" s="161" t="s">
        <v>197</v>
      </c>
      <c r="RBF42" s="147"/>
      <c r="RBG42" s="159"/>
      <c r="RBH42" s="160"/>
      <c r="RBM42" s="161" t="s">
        <v>197</v>
      </c>
      <c r="RBN42" s="147"/>
      <c r="RBO42" s="159"/>
      <c r="RBP42" s="160"/>
      <c r="RBU42" s="161" t="s">
        <v>197</v>
      </c>
      <c r="RBV42" s="147"/>
      <c r="RBW42" s="159"/>
      <c r="RBX42" s="160"/>
      <c r="RCC42" s="161" t="s">
        <v>197</v>
      </c>
      <c r="RCD42" s="147"/>
      <c r="RCE42" s="159"/>
      <c r="RCF42" s="160"/>
      <c r="RCK42" s="161" t="s">
        <v>197</v>
      </c>
      <c r="RCL42" s="147"/>
      <c r="RCM42" s="159"/>
      <c r="RCN42" s="160"/>
      <c r="RCS42" s="161" t="s">
        <v>197</v>
      </c>
      <c r="RCT42" s="147"/>
      <c r="RCU42" s="159"/>
      <c r="RCV42" s="160"/>
      <c r="RDA42" s="161" t="s">
        <v>197</v>
      </c>
      <c r="RDB42" s="147"/>
      <c r="RDC42" s="159"/>
      <c r="RDD42" s="160"/>
      <c r="RDI42" s="161" t="s">
        <v>197</v>
      </c>
      <c r="RDJ42" s="147"/>
      <c r="RDK42" s="159"/>
      <c r="RDL42" s="160"/>
      <c r="RDQ42" s="161" t="s">
        <v>197</v>
      </c>
      <c r="RDR42" s="147"/>
      <c r="RDS42" s="159"/>
      <c r="RDT42" s="160"/>
      <c r="RDY42" s="161" t="s">
        <v>197</v>
      </c>
      <c r="RDZ42" s="147"/>
      <c r="REA42" s="159"/>
      <c r="REB42" s="160"/>
      <c r="REG42" s="161" t="s">
        <v>197</v>
      </c>
      <c r="REH42" s="147"/>
      <c r="REI42" s="159"/>
      <c r="REJ42" s="160"/>
      <c r="REO42" s="161" t="s">
        <v>197</v>
      </c>
      <c r="REP42" s="147"/>
      <c r="REQ42" s="159"/>
      <c r="RER42" s="160"/>
      <c r="REW42" s="161" t="s">
        <v>197</v>
      </c>
      <c r="REX42" s="147"/>
      <c r="REY42" s="159"/>
      <c r="REZ42" s="160"/>
      <c r="RFE42" s="161" t="s">
        <v>197</v>
      </c>
      <c r="RFF42" s="147"/>
      <c r="RFG42" s="159"/>
      <c r="RFH42" s="160"/>
      <c r="RFM42" s="161" t="s">
        <v>197</v>
      </c>
      <c r="RFN42" s="147"/>
      <c r="RFO42" s="159"/>
      <c r="RFP42" s="160"/>
      <c r="RFU42" s="161" t="s">
        <v>197</v>
      </c>
      <c r="RFV42" s="147"/>
      <c r="RFW42" s="159"/>
      <c r="RFX42" s="160"/>
      <c r="RGC42" s="161" t="s">
        <v>197</v>
      </c>
      <c r="RGD42" s="147"/>
      <c r="RGE42" s="159"/>
      <c r="RGF42" s="160"/>
      <c r="RGK42" s="161" t="s">
        <v>197</v>
      </c>
      <c r="RGL42" s="147"/>
      <c r="RGM42" s="159"/>
      <c r="RGN42" s="160"/>
      <c r="RGS42" s="161" t="s">
        <v>197</v>
      </c>
      <c r="RGT42" s="147"/>
      <c r="RGU42" s="159"/>
      <c r="RGV42" s="160"/>
      <c r="RHA42" s="161" t="s">
        <v>197</v>
      </c>
      <c r="RHB42" s="147"/>
      <c r="RHC42" s="159"/>
      <c r="RHD42" s="160"/>
      <c r="RHI42" s="161" t="s">
        <v>197</v>
      </c>
      <c r="RHJ42" s="147"/>
      <c r="RHK42" s="159"/>
      <c r="RHL42" s="160"/>
      <c r="RHQ42" s="161" t="s">
        <v>197</v>
      </c>
      <c r="RHR42" s="147"/>
      <c r="RHS42" s="159"/>
      <c r="RHT42" s="160"/>
      <c r="RHY42" s="161" t="s">
        <v>197</v>
      </c>
      <c r="RHZ42" s="147"/>
      <c r="RIA42" s="159"/>
      <c r="RIB42" s="160"/>
      <c r="RIG42" s="161" t="s">
        <v>197</v>
      </c>
      <c r="RIH42" s="147"/>
      <c r="RII42" s="159"/>
      <c r="RIJ42" s="160"/>
      <c r="RIO42" s="161" t="s">
        <v>197</v>
      </c>
      <c r="RIP42" s="147"/>
      <c r="RIQ42" s="159"/>
      <c r="RIR42" s="160"/>
      <c r="RIW42" s="161" t="s">
        <v>197</v>
      </c>
      <c r="RIX42" s="147"/>
      <c r="RIY42" s="159"/>
      <c r="RIZ42" s="160"/>
      <c r="RJE42" s="161" t="s">
        <v>197</v>
      </c>
      <c r="RJF42" s="147"/>
      <c r="RJG42" s="159"/>
      <c r="RJH42" s="160"/>
      <c r="RJM42" s="161" t="s">
        <v>197</v>
      </c>
      <c r="RJN42" s="147"/>
      <c r="RJO42" s="159"/>
      <c r="RJP42" s="160"/>
      <c r="RJU42" s="161" t="s">
        <v>197</v>
      </c>
      <c r="RJV42" s="147"/>
      <c r="RJW42" s="159"/>
      <c r="RJX42" s="160"/>
      <c r="RKC42" s="161" t="s">
        <v>197</v>
      </c>
      <c r="RKD42" s="147"/>
      <c r="RKE42" s="159"/>
      <c r="RKF42" s="160"/>
      <c r="RKK42" s="161" t="s">
        <v>197</v>
      </c>
      <c r="RKL42" s="147"/>
      <c r="RKM42" s="159"/>
      <c r="RKN42" s="160"/>
      <c r="RKS42" s="161" t="s">
        <v>197</v>
      </c>
      <c r="RKT42" s="147"/>
      <c r="RKU42" s="159"/>
      <c r="RKV42" s="160"/>
      <c r="RLA42" s="161" t="s">
        <v>197</v>
      </c>
      <c r="RLB42" s="147"/>
      <c r="RLC42" s="159"/>
      <c r="RLD42" s="160"/>
      <c r="RLI42" s="161" t="s">
        <v>197</v>
      </c>
      <c r="RLJ42" s="147"/>
      <c r="RLK42" s="159"/>
      <c r="RLL42" s="160"/>
      <c r="RLQ42" s="161" t="s">
        <v>197</v>
      </c>
      <c r="RLR42" s="147"/>
      <c r="RLS42" s="159"/>
      <c r="RLT42" s="160"/>
      <c r="RLY42" s="161" t="s">
        <v>197</v>
      </c>
      <c r="RLZ42" s="147"/>
      <c r="RMA42" s="159"/>
      <c r="RMB42" s="160"/>
      <c r="RMG42" s="161" t="s">
        <v>197</v>
      </c>
      <c r="RMH42" s="147"/>
      <c r="RMI42" s="159"/>
      <c r="RMJ42" s="160"/>
      <c r="RMO42" s="161" t="s">
        <v>197</v>
      </c>
      <c r="RMP42" s="147"/>
      <c r="RMQ42" s="159"/>
      <c r="RMR42" s="160"/>
      <c r="RMW42" s="161" t="s">
        <v>197</v>
      </c>
      <c r="RMX42" s="147"/>
      <c r="RMY42" s="159"/>
      <c r="RMZ42" s="160"/>
      <c r="RNE42" s="161" t="s">
        <v>197</v>
      </c>
      <c r="RNF42" s="147"/>
      <c r="RNG42" s="159"/>
      <c r="RNH42" s="160"/>
      <c r="RNM42" s="161" t="s">
        <v>197</v>
      </c>
      <c r="RNN42" s="147"/>
      <c r="RNO42" s="159"/>
      <c r="RNP42" s="160"/>
      <c r="RNU42" s="161" t="s">
        <v>197</v>
      </c>
      <c r="RNV42" s="147"/>
      <c r="RNW42" s="159"/>
      <c r="RNX42" s="160"/>
      <c r="ROC42" s="161" t="s">
        <v>197</v>
      </c>
      <c r="ROD42" s="147"/>
      <c r="ROE42" s="159"/>
      <c r="ROF42" s="160"/>
      <c r="ROK42" s="161" t="s">
        <v>197</v>
      </c>
      <c r="ROL42" s="147"/>
      <c r="ROM42" s="159"/>
      <c r="RON42" s="160"/>
      <c r="ROS42" s="161" t="s">
        <v>197</v>
      </c>
      <c r="ROT42" s="147"/>
      <c r="ROU42" s="159"/>
      <c r="ROV42" s="160"/>
      <c r="RPA42" s="161" t="s">
        <v>197</v>
      </c>
      <c r="RPB42" s="147"/>
      <c r="RPC42" s="159"/>
      <c r="RPD42" s="160"/>
      <c r="RPI42" s="161" t="s">
        <v>197</v>
      </c>
      <c r="RPJ42" s="147"/>
      <c r="RPK42" s="159"/>
      <c r="RPL42" s="160"/>
      <c r="RPQ42" s="161" t="s">
        <v>197</v>
      </c>
      <c r="RPR42" s="147"/>
      <c r="RPS42" s="159"/>
      <c r="RPT42" s="160"/>
      <c r="RPY42" s="161" t="s">
        <v>197</v>
      </c>
      <c r="RPZ42" s="147"/>
      <c r="RQA42" s="159"/>
      <c r="RQB42" s="160"/>
      <c r="RQG42" s="161" t="s">
        <v>197</v>
      </c>
      <c r="RQH42" s="147"/>
      <c r="RQI42" s="159"/>
      <c r="RQJ42" s="160"/>
      <c r="RQO42" s="161" t="s">
        <v>197</v>
      </c>
      <c r="RQP42" s="147"/>
      <c r="RQQ42" s="159"/>
      <c r="RQR42" s="160"/>
      <c r="RQW42" s="161" t="s">
        <v>197</v>
      </c>
      <c r="RQX42" s="147"/>
      <c r="RQY42" s="159"/>
      <c r="RQZ42" s="160"/>
      <c r="RRE42" s="161" t="s">
        <v>197</v>
      </c>
      <c r="RRF42" s="147"/>
      <c r="RRG42" s="159"/>
      <c r="RRH42" s="160"/>
      <c r="RRM42" s="161" t="s">
        <v>197</v>
      </c>
      <c r="RRN42" s="147"/>
      <c r="RRO42" s="159"/>
      <c r="RRP42" s="160"/>
      <c r="RRU42" s="161" t="s">
        <v>197</v>
      </c>
      <c r="RRV42" s="147"/>
      <c r="RRW42" s="159"/>
      <c r="RRX42" s="160"/>
      <c r="RSC42" s="161" t="s">
        <v>197</v>
      </c>
      <c r="RSD42" s="147"/>
      <c r="RSE42" s="159"/>
      <c r="RSF42" s="160"/>
      <c r="RSK42" s="161" t="s">
        <v>197</v>
      </c>
      <c r="RSL42" s="147"/>
      <c r="RSM42" s="159"/>
      <c r="RSN42" s="160"/>
      <c r="RSS42" s="161" t="s">
        <v>197</v>
      </c>
      <c r="RST42" s="147"/>
      <c r="RSU42" s="159"/>
      <c r="RSV42" s="160"/>
      <c r="RTA42" s="161" t="s">
        <v>197</v>
      </c>
      <c r="RTB42" s="147"/>
      <c r="RTC42" s="159"/>
      <c r="RTD42" s="160"/>
      <c r="RTI42" s="161" t="s">
        <v>197</v>
      </c>
      <c r="RTJ42" s="147"/>
      <c r="RTK42" s="159"/>
      <c r="RTL42" s="160"/>
      <c r="RTQ42" s="161" t="s">
        <v>197</v>
      </c>
      <c r="RTR42" s="147"/>
      <c r="RTS42" s="159"/>
      <c r="RTT42" s="160"/>
      <c r="RTY42" s="161" t="s">
        <v>197</v>
      </c>
      <c r="RTZ42" s="147"/>
      <c r="RUA42" s="159"/>
      <c r="RUB42" s="160"/>
      <c r="RUG42" s="161" t="s">
        <v>197</v>
      </c>
      <c r="RUH42" s="147"/>
      <c r="RUI42" s="159"/>
      <c r="RUJ42" s="160"/>
      <c r="RUO42" s="161" t="s">
        <v>197</v>
      </c>
      <c r="RUP42" s="147"/>
      <c r="RUQ42" s="159"/>
      <c r="RUR42" s="160"/>
      <c r="RUW42" s="161" t="s">
        <v>197</v>
      </c>
      <c r="RUX42" s="147"/>
      <c r="RUY42" s="159"/>
      <c r="RUZ42" s="160"/>
      <c r="RVE42" s="161" t="s">
        <v>197</v>
      </c>
      <c r="RVF42" s="147"/>
      <c r="RVG42" s="159"/>
      <c r="RVH42" s="160"/>
      <c r="RVM42" s="161" t="s">
        <v>197</v>
      </c>
      <c r="RVN42" s="147"/>
      <c r="RVO42" s="159"/>
      <c r="RVP42" s="160"/>
      <c r="RVU42" s="161" t="s">
        <v>197</v>
      </c>
      <c r="RVV42" s="147"/>
      <c r="RVW42" s="159"/>
      <c r="RVX42" s="160"/>
      <c r="RWC42" s="161" t="s">
        <v>197</v>
      </c>
      <c r="RWD42" s="147"/>
      <c r="RWE42" s="159"/>
      <c r="RWF42" s="160"/>
      <c r="RWK42" s="161" t="s">
        <v>197</v>
      </c>
      <c r="RWL42" s="147"/>
      <c r="RWM42" s="159"/>
      <c r="RWN42" s="160"/>
      <c r="RWS42" s="161" t="s">
        <v>197</v>
      </c>
      <c r="RWT42" s="147"/>
      <c r="RWU42" s="159"/>
      <c r="RWV42" s="160"/>
      <c r="RXA42" s="161" t="s">
        <v>197</v>
      </c>
      <c r="RXB42" s="147"/>
      <c r="RXC42" s="159"/>
      <c r="RXD42" s="160"/>
      <c r="RXI42" s="161" t="s">
        <v>197</v>
      </c>
      <c r="RXJ42" s="147"/>
      <c r="RXK42" s="159"/>
      <c r="RXL42" s="160"/>
      <c r="RXQ42" s="161" t="s">
        <v>197</v>
      </c>
      <c r="RXR42" s="147"/>
      <c r="RXS42" s="159"/>
      <c r="RXT42" s="160"/>
      <c r="RXY42" s="161" t="s">
        <v>197</v>
      </c>
      <c r="RXZ42" s="147"/>
      <c r="RYA42" s="159"/>
      <c r="RYB42" s="160"/>
      <c r="RYG42" s="161" t="s">
        <v>197</v>
      </c>
      <c r="RYH42" s="147"/>
      <c r="RYI42" s="159"/>
      <c r="RYJ42" s="160"/>
      <c r="RYO42" s="161" t="s">
        <v>197</v>
      </c>
      <c r="RYP42" s="147"/>
      <c r="RYQ42" s="159"/>
      <c r="RYR42" s="160"/>
      <c r="RYW42" s="161" t="s">
        <v>197</v>
      </c>
      <c r="RYX42" s="147"/>
      <c r="RYY42" s="159"/>
      <c r="RYZ42" s="160"/>
      <c r="RZE42" s="161" t="s">
        <v>197</v>
      </c>
      <c r="RZF42" s="147"/>
      <c r="RZG42" s="159"/>
      <c r="RZH42" s="160"/>
      <c r="RZM42" s="161" t="s">
        <v>197</v>
      </c>
      <c r="RZN42" s="147"/>
      <c r="RZO42" s="159"/>
      <c r="RZP42" s="160"/>
      <c r="RZU42" s="161" t="s">
        <v>197</v>
      </c>
      <c r="RZV42" s="147"/>
      <c r="RZW42" s="159"/>
      <c r="RZX42" s="160"/>
      <c r="SAC42" s="161" t="s">
        <v>197</v>
      </c>
      <c r="SAD42" s="147"/>
      <c r="SAE42" s="159"/>
      <c r="SAF42" s="160"/>
      <c r="SAK42" s="161" t="s">
        <v>197</v>
      </c>
      <c r="SAL42" s="147"/>
      <c r="SAM42" s="159"/>
      <c r="SAN42" s="160"/>
      <c r="SAS42" s="161" t="s">
        <v>197</v>
      </c>
      <c r="SAT42" s="147"/>
      <c r="SAU42" s="159"/>
      <c r="SAV42" s="160"/>
      <c r="SBA42" s="161" t="s">
        <v>197</v>
      </c>
      <c r="SBB42" s="147"/>
      <c r="SBC42" s="159"/>
      <c r="SBD42" s="160"/>
      <c r="SBI42" s="161" t="s">
        <v>197</v>
      </c>
      <c r="SBJ42" s="147"/>
      <c r="SBK42" s="159"/>
      <c r="SBL42" s="160"/>
      <c r="SBQ42" s="161" t="s">
        <v>197</v>
      </c>
      <c r="SBR42" s="147"/>
      <c r="SBS42" s="159"/>
      <c r="SBT42" s="160"/>
      <c r="SBY42" s="161" t="s">
        <v>197</v>
      </c>
      <c r="SBZ42" s="147"/>
      <c r="SCA42" s="159"/>
      <c r="SCB42" s="160"/>
      <c r="SCG42" s="161" t="s">
        <v>197</v>
      </c>
      <c r="SCH42" s="147"/>
      <c r="SCI42" s="159"/>
      <c r="SCJ42" s="160"/>
      <c r="SCO42" s="161" t="s">
        <v>197</v>
      </c>
      <c r="SCP42" s="147"/>
      <c r="SCQ42" s="159"/>
      <c r="SCR42" s="160"/>
      <c r="SCW42" s="161" t="s">
        <v>197</v>
      </c>
      <c r="SCX42" s="147"/>
      <c r="SCY42" s="159"/>
      <c r="SCZ42" s="160"/>
      <c r="SDE42" s="161" t="s">
        <v>197</v>
      </c>
      <c r="SDF42" s="147"/>
      <c r="SDG42" s="159"/>
      <c r="SDH42" s="160"/>
      <c r="SDM42" s="161" t="s">
        <v>197</v>
      </c>
      <c r="SDN42" s="147"/>
      <c r="SDO42" s="159"/>
      <c r="SDP42" s="160"/>
      <c r="SDU42" s="161" t="s">
        <v>197</v>
      </c>
      <c r="SDV42" s="147"/>
      <c r="SDW42" s="159"/>
      <c r="SDX42" s="160"/>
      <c r="SEC42" s="161" t="s">
        <v>197</v>
      </c>
      <c r="SED42" s="147"/>
      <c r="SEE42" s="159"/>
      <c r="SEF42" s="160"/>
      <c r="SEK42" s="161" t="s">
        <v>197</v>
      </c>
      <c r="SEL42" s="147"/>
      <c r="SEM42" s="159"/>
      <c r="SEN42" s="160"/>
      <c r="SES42" s="161" t="s">
        <v>197</v>
      </c>
      <c r="SET42" s="147"/>
      <c r="SEU42" s="159"/>
      <c r="SEV42" s="160"/>
      <c r="SFA42" s="161" t="s">
        <v>197</v>
      </c>
      <c r="SFB42" s="147"/>
      <c r="SFC42" s="159"/>
      <c r="SFD42" s="160"/>
      <c r="SFI42" s="161" t="s">
        <v>197</v>
      </c>
      <c r="SFJ42" s="147"/>
      <c r="SFK42" s="159"/>
      <c r="SFL42" s="160"/>
      <c r="SFQ42" s="161" t="s">
        <v>197</v>
      </c>
      <c r="SFR42" s="147"/>
      <c r="SFS42" s="159"/>
      <c r="SFT42" s="160"/>
      <c r="SFY42" s="161" t="s">
        <v>197</v>
      </c>
      <c r="SFZ42" s="147"/>
      <c r="SGA42" s="159"/>
      <c r="SGB42" s="160"/>
      <c r="SGG42" s="161" t="s">
        <v>197</v>
      </c>
      <c r="SGH42" s="147"/>
      <c r="SGI42" s="159"/>
      <c r="SGJ42" s="160"/>
      <c r="SGO42" s="161" t="s">
        <v>197</v>
      </c>
      <c r="SGP42" s="147"/>
      <c r="SGQ42" s="159"/>
      <c r="SGR42" s="160"/>
      <c r="SGW42" s="161" t="s">
        <v>197</v>
      </c>
      <c r="SGX42" s="147"/>
      <c r="SGY42" s="159"/>
      <c r="SGZ42" s="160"/>
      <c r="SHE42" s="161" t="s">
        <v>197</v>
      </c>
      <c r="SHF42" s="147"/>
      <c r="SHG42" s="159"/>
      <c r="SHH42" s="160"/>
      <c r="SHM42" s="161" t="s">
        <v>197</v>
      </c>
      <c r="SHN42" s="147"/>
      <c r="SHO42" s="159"/>
      <c r="SHP42" s="160"/>
      <c r="SHU42" s="161" t="s">
        <v>197</v>
      </c>
      <c r="SHV42" s="147"/>
      <c r="SHW42" s="159"/>
      <c r="SHX42" s="160"/>
      <c r="SIC42" s="161" t="s">
        <v>197</v>
      </c>
      <c r="SID42" s="147"/>
      <c r="SIE42" s="159"/>
      <c r="SIF42" s="160"/>
      <c r="SIK42" s="161" t="s">
        <v>197</v>
      </c>
      <c r="SIL42" s="147"/>
      <c r="SIM42" s="159"/>
      <c r="SIN42" s="160"/>
      <c r="SIS42" s="161" t="s">
        <v>197</v>
      </c>
      <c r="SIT42" s="147"/>
      <c r="SIU42" s="159"/>
      <c r="SIV42" s="160"/>
      <c r="SJA42" s="161" t="s">
        <v>197</v>
      </c>
      <c r="SJB42" s="147"/>
      <c r="SJC42" s="159"/>
      <c r="SJD42" s="160"/>
      <c r="SJI42" s="161" t="s">
        <v>197</v>
      </c>
      <c r="SJJ42" s="147"/>
      <c r="SJK42" s="159"/>
      <c r="SJL42" s="160"/>
      <c r="SJQ42" s="161" t="s">
        <v>197</v>
      </c>
      <c r="SJR42" s="147"/>
      <c r="SJS42" s="159"/>
      <c r="SJT42" s="160"/>
      <c r="SJY42" s="161" t="s">
        <v>197</v>
      </c>
      <c r="SJZ42" s="147"/>
      <c r="SKA42" s="159"/>
      <c r="SKB42" s="160"/>
      <c r="SKG42" s="161" t="s">
        <v>197</v>
      </c>
      <c r="SKH42" s="147"/>
      <c r="SKI42" s="159"/>
      <c r="SKJ42" s="160"/>
      <c r="SKO42" s="161" t="s">
        <v>197</v>
      </c>
      <c r="SKP42" s="147"/>
      <c r="SKQ42" s="159"/>
      <c r="SKR42" s="160"/>
      <c r="SKW42" s="161" t="s">
        <v>197</v>
      </c>
      <c r="SKX42" s="147"/>
      <c r="SKY42" s="159"/>
      <c r="SKZ42" s="160"/>
      <c r="SLE42" s="161" t="s">
        <v>197</v>
      </c>
      <c r="SLF42" s="147"/>
      <c r="SLG42" s="159"/>
      <c r="SLH42" s="160"/>
      <c r="SLM42" s="161" t="s">
        <v>197</v>
      </c>
      <c r="SLN42" s="147"/>
      <c r="SLO42" s="159"/>
      <c r="SLP42" s="160"/>
      <c r="SLU42" s="161" t="s">
        <v>197</v>
      </c>
      <c r="SLV42" s="147"/>
      <c r="SLW42" s="159"/>
      <c r="SLX42" s="160"/>
      <c r="SMC42" s="161" t="s">
        <v>197</v>
      </c>
      <c r="SMD42" s="147"/>
      <c r="SME42" s="159"/>
      <c r="SMF42" s="160"/>
      <c r="SMK42" s="161" t="s">
        <v>197</v>
      </c>
      <c r="SML42" s="147"/>
      <c r="SMM42" s="159"/>
      <c r="SMN42" s="160"/>
      <c r="SMS42" s="161" t="s">
        <v>197</v>
      </c>
      <c r="SMT42" s="147"/>
      <c r="SMU42" s="159"/>
      <c r="SMV42" s="160"/>
      <c r="SNA42" s="161" t="s">
        <v>197</v>
      </c>
      <c r="SNB42" s="147"/>
      <c r="SNC42" s="159"/>
      <c r="SND42" s="160"/>
      <c r="SNI42" s="161" t="s">
        <v>197</v>
      </c>
      <c r="SNJ42" s="147"/>
      <c r="SNK42" s="159"/>
      <c r="SNL42" s="160"/>
      <c r="SNQ42" s="161" t="s">
        <v>197</v>
      </c>
      <c r="SNR42" s="147"/>
      <c r="SNS42" s="159"/>
      <c r="SNT42" s="160"/>
      <c r="SNY42" s="161" t="s">
        <v>197</v>
      </c>
      <c r="SNZ42" s="147"/>
      <c r="SOA42" s="159"/>
      <c r="SOB42" s="160"/>
      <c r="SOG42" s="161" t="s">
        <v>197</v>
      </c>
      <c r="SOH42" s="147"/>
      <c r="SOI42" s="159"/>
      <c r="SOJ42" s="160"/>
      <c r="SOO42" s="161" t="s">
        <v>197</v>
      </c>
      <c r="SOP42" s="147"/>
      <c r="SOQ42" s="159"/>
      <c r="SOR42" s="160"/>
      <c r="SOW42" s="161" t="s">
        <v>197</v>
      </c>
      <c r="SOX42" s="147"/>
      <c r="SOY42" s="159"/>
      <c r="SOZ42" s="160"/>
      <c r="SPE42" s="161" t="s">
        <v>197</v>
      </c>
      <c r="SPF42" s="147"/>
      <c r="SPG42" s="159"/>
      <c r="SPH42" s="160"/>
      <c r="SPM42" s="161" t="s">
        <v>197</v>
      </c>
      <c r="SPN42" s="147"/>
      <c r="SPO42" s="159"/>
      <c r="SPP42" s="160"/>
      <c r="SPU42" s="161" t="s">
        <v>197</v>
      </c>
      <c r="SPV42" s="147"/>
      <c r="SPW42" s="159"/>
      <c r="SPX42" s="160"/>
      <c r="SQC42" s="161" t="s">
        <v>197</v>
      </c>
      <c r="SQD42" s="147"/>
      <c r="SQE42" s="159"/>
      <c r="SQF42" s="160"/>
      <c r="SQK42" s="161" t="s">
        <v>197</v>
      </c>
      <c r="SQL42" s="147"/>
      <c r="SQM42" s="159"/>
      <c r="SQN42" s="160"/>
      <c r="SQS42" s="161" t="s">
        <v>197</v>
      </c>
      <c r="SQT42" s="147"/>
      <c r="SQU42" s="159"/>
      <c r="SQV42" s="160"/>
      <c r="SRA42" s="161" t="s">
        <v>197</v>
      </c>
      <c r="SRB42" s="147"/>
      <c r="SRC42" s="159"/>
      <c r="SRD42" s="160"/>
      <c r="SRI42" s="161" t="s">
        <v>197</v>
      </c>
      <c r="SRJ42" s="147"/>
      <c r="SRK42" s="159"/>
      <c r="SRL42" s="160"/>
      <c r="SRQ42" s="161" t="s">
        <v>197</v>
      </c>
      <c r="SRR42" s="147"/>
      <c r="SRS42" s="159"/>
      <c r="SRT42" s="160"/>
      <c r="SRY42" s="161" t="s">
        <v>197</v>
      </c>
      <c r="SRZ42" s="147"/>
      <c r="SSA42" s="159"/>
      <c r="SSB42" s="160"/>
      <c r="SSG42" s="161" t="s">
        <v>197</v>
      </c>
      <c r="SSH42" s="147"/>
      <c r="SSI42" s="159"/>
      <c r="SSJ42" s="160"/>
      <c r="SSO42" s="161" t="s">
        <v>197</v>
      </c>
      <c r="SSP42" s="147"/>
      <c r="SSQ42" s="159"/>
      <c r="SSR42" s="160"/>
      <c r="SSW42" s="161" t="s">
        <v>197</v>
      </c>
      <c r="SSX42" s="147"/>
      <c r="SSY42" s="159"/>
      <c r="SSZ42" s="160"/>
      <c r="STE42" s="161" t="s">
        <v>197</v>
      </c>
      <c r="STF42" s="147"/>
      <c r="STG42" s="159"/>
      <c r="STH42" s="160"/>
      <c r="STM42" s="161" t="s">
        <v>197</v>
      </c>
      <c r="STN42" s="147"/>
      <c r="STO42" s="159"/>
      <c r="STP42" s="160"/>
      <c r="STU42" s="161" t="s">
        <v>197</v>
      </c>
      <c r="STV42" s="147"/>
      <c r="STW42" s="159"/>
      <c r="STX42" s="160"/>
      <c r="SUC42" s="161" t="s">
        <v>197</v>
      </c>
      <c r="SUD42" s="147"/>
      <c r="SUE42" s="159"/>
      <c r="SUF42" s="160"/>
      <c r="SUK42" s="161" t="s">
        <v>197</v>
      </c>
      <c r="SUL42" s="147"/>
      <c r="SUM42" s="159"/>
      <c r="SUN42" s="160"/>
      <c r="SUS42" s="161" t="s">
        <v>197</v>
      </c>
      <c r="SUT42" s="147"/>
      <c r="SUU42" s="159"/>
      <c r="SUV42" s="160"/>
      <c r="SVA42" s="161" t="s">
        <v>197</v>
      </c>
      <c r="SVB42" s="147"/>
      <c r="SVC42" s="159"/>
      <c r="SVD42" s="160"/>
      <c r="SVI42" s="161" t="s">
        <v>197</v>
      </c>
      <c r="SVJ42" s="147"/>
      <c r="SVK42" s="159"/>
      <c r="SVL42" s="160"/>
      <c r="SVQ42" s="161" t="s">
        <v>197</v>
      </c>
      <c r="SVR42" s="147"/>
      <c r="SVS42" s="159"/>
      <c r="SVT42" s="160"/>
      <c r="SVY42" s="161" t="s">
        <v>197</v>
      </c>
      <c r="SVZ42" s="147"/>
      <c r="SWA42" s="159"/>
      <c r="SWB42" s="160"/>
      <c r="SWG42" s="161" t="s">
        <v>197</v>
      </c>
      <c r="SWH42" s="147"/>
      <c r="SWI42" s="159"/>
      <c r="SWJ42" s="160"/>
      <c r="SWO42" s="161" t="s">
        <v>197</v>
      </c>
      <c r="SWP42" s="147"/>
      <c r="SWQ42" s="159"/>
      <c r="SWR42" s="160"/>
      <c r="SWW42" s="161" t="s">
        <v>197</v>
      </c>
      <c r="SWX42" s="147"/>
      <c r="SWY42" s="159"/>
      <c r="SWZ42" s="160"/>
      <c r="SXE42" s="161" t="s">
        <v>197</v>
      </c>
      <c r="SXF42" s="147"/>
      <c r="SXG42" s="159"/>
      <c r="SXH42" s="160"/>
      <c r="SXM42" s="161" t="s">
        <v>197</v>
      </c>
      <c r="SXN42" s="147"/>
      <c r="SXO42" s="159"/>
      <c r="SXP42" s="160"/>
      <c r="SXU42" s="161" t="s">
        <v>197</v>
      </c>
      <c r="SXV42" s="147"/>
      <c r="SXW42" s="159"/>
      <c r="SXX42" s="160"/>
      <c r="SYC42" s="161" t="s">
        <v>197</v>
      </c>
      <c r="SYD42" s="147"/>
      <c r="SYE42" s="159"/>
      <c r="SYF42" s="160"/>
      <c r="SYK42" s="161" t="s">
        <v>197</v>
      </c>
      <c r="SYL42" s="147"/>
      <c r="SYM42" s="159"/>
      <c r="SYN42" s="160"/>
      <c r="SYS42" s="161" t="s">
        <v>197</v>
      </c>
      <c r="SYT42" s="147"/>
      <c r="SYU42" s="159"/>
      <c r="SYV42" s="160"/>
      <c r="SZA42" s="161" t="s">
        <v>197</v>
      </c>
      <c r="SZB42" s="147"/>
      <c r="SZC42" s="159"/>
      <c r="SZD42" s="160"/>
      <c r="SZI42" s="161" t="s">
        <v>197</v>
      </c>
      <c r="SZJ42" s="147"/>
      <c r="SZK42" s="159"/>
      <c r="SZL42" s="160"/>
      <c r="SZQ42" s="161" t="s">
        <v>197</v>
      </c>
      <c r="SZR42" s="147"/>
      <c r="SZS42" s="159"/>
      <c r="SZT42" s="160"/>
      <c r="SZY42" s="161" t="s">
        <v>197</v>
      </c>
      <c r="SZZ42" s="147"/>
      <c r="TAA42" s="159"/>
      <c r="TAB42" s="160"/>
      <c r="TAG42" s="161" t="s">
        <v>197</v>
      </c>
      <c r="TAH42" s="147"/>
      <c r="TAI42" s="159"/>
      <c r="TAJ42" s="160"/>
      <c r="TAO42" s="161" t="s">
        <v>197</v>
      </c>
      <c r="TAP42" s="147"/>
      <c r="TAQ42" s="159"/>
      <c r="TAR42" s="160"/>
      <c r="TAW42" s="161" t="s">
        <v>197</v>
      </c>
      <c r="TAX42" s="147"/>
      <c r="TAY42" s="159"/>
      <c r="TAZ42" s="160"/>
      <c r="TBE42" s="161" t="s">
        <v>197</v>
      </c>
      <c r="TBF42" s="147"/>
      <c r="TBG42" s="159"/>
      <c r="TBH42" s="160"/>
      <c r="TBM42" s="161" t="s">
        <v>197</v>
      </c>
      <c r="TBN42" s="147"/>
      <c r="TBO42" s="159"/>
      <c r="TBP42" s="160"/>
      <c r="TBU42" s="161" t="s">
        <v>197</v>
      </c>
      <c r="TBV42" s="147"/>
      <c r="TBW42" s="159"/>
      <c r="TBX42" s="160"/>
      <c r="TCC42" s="161" t="s">
        <v>197</v>
      </c>
      <c r="TCD42" s="147"/>
      <c r="TCE42" s="159"/>
      <c r="TCF42" s="160"/>
      <c r="TCK42" s="161" t="s">
        <v>197</v>
      </c>
      <c r="TCL42" s="147"/>
      <c r="TCM42" s="159"/>
      <c r="TCN42" s="160"/>
      <c r="TCS42" s="161" t="s">
        <v>197</v>
      </c>
      <c r="TCT42" s="147"/>
      <c r="TCU42" s="159"/>
      <c r="TCV42" s="160"/>
      <c r="TDA42" s="161" t="s">
        <v>197</v>
      </c>
      <c r="TDB42" s="147"/>
      <c r="TDC42" s="159"/>
      <c r="TDD42" s="160"/>
      <c r="TDI42" s="161" t="s">
        <v>197</v>
      </c>
      <c r="TDJ42" s="147"/>
      <c r="TDK42" s="159"/>
      <c r="TDL42" s="160"/>
      <c r="TDQ42" s="161" t="s">
        <v>197</v>
      </c>
      <c r="TDR42" s="147"/>
      <c r="TDS42" s="159"/>
      <c r="TDT42" s="160"/>
      <c r="TDY42" s="161" t="s">
        <v>197</v>
      </c>
      <c r="TDZ42" s="147"/>
      <c r="TEA42" s="159"/>
      <c r="TEB42" s="160"/>
      <c r="TEG42" s="161" t="s">
        <v>197</v>
      </c>
      <c r="TEH42" s="147"/>
      <c r="TEI42" s="159"/>
      <c r="TEJ42" s="160"/>
      <c r="TEO42" s="161" t="s">
        <v>197</v>
      </c>
      <c r="TEP42" s="147"/>
      <c r="TEQ42" s="159"/>
      <c r="TER42" s="160"/>
      <c r="TEW42" s="161" t="s">
        <v>197</v>
      </c>
      <c r="TEX42" s="147"/>
      <c r="TEY42" s="159"/>
      <c r="TEZ42" s="160"/>
      <c r="TFE42" s="161" t="s">
        <v>197</v>
      </c>
      <c r="TFF42" s="147"/>
      <c r="TFG42" s="159"/>
      <c r="TFH42" s="160"/>
      <c r="TFM42" s="161" t="s">
        <v>197</v>
      </c>
      <c r="TFN42" s="147"/>
      <c r="TFO42" s="159"/>
      <c r="TFP42" s="160"/>
      <c r="TFU42" s="161" t="s">
        <v>197</v>
      </c>
      <c r="TFV42" s="147"/>
      <c r="TFW42" s="159"/>
      <c r="TFX42" s="160"/>
      <c r="TGC42" s="161" t="s">
        <v>197</v>
      </c>
      <c r="TGD42" s="147"/>
      <c r="TGE42" s="159"/>
      <c r="TGF42" s="160"/>
      <c r="TGK42" s="161" t="s">
        <v>197</v>
      </c>
      <c r="TGL42" s="147"/>
      <c r="TGM42" s="159"/>
      <c r="TGN42" s="160"/>
      <c r="TGS42" s="161" t="s">
        <v>197</v>
      </c>
      <c r="TGT42" s="147"/>
      <c r="TGU42" s="159"/>
      <c r="TGV42" s="160"/>
      <c r="THA42" s="161" t="s">
        <v>197</v>
      </c>
      <c r="THB42" s="147"/>
      <c r="THC42" s="159"/>
      <c r="THD42" s="160"/>
      <c r="THI42" s="161" t="s">
        <v>197</v>
      </c>
      <c r="THJ42" s="147"/>
      <c r="THK42" s="159"/>
      <c r="THL42" s="160"/>
      <c r="THQ42" s="161" t="s">
        <v>197</v>
      </c>
      <c r="THR42" s="147"/>
      <c r="THS42" s="159"/>
      <c r="THT42" s="160"/>
      <c r="THY42" s="161" t="s">
        <v>197</v>
      </c>
      <c r="THZ42" s="147"/>
      <c r="TIA42" s="159"/>
      <c r="TIB42" s="160"/>
      <c r="TIG42" s="161" t="s">
        <v>197</v>
      </c>
      <c r="TIH42" s="147"/>
      <c r="TII42" s="159"/>
      <c r="TIJ42" s="160"/>
      <c r="TIO42" s="161" t="s">
        <v>197</v>
      </c>
      <c r="TIP42" s="147"/>
      <c r="TIQ42" s="159"/>
      <c r="TIR42" s="160"/>
      <c r="TIW42" s="161" t="s">
        <v>197</v>
      </c>
      <c r="TIX42" s="147"/>
      <c r="TIY42" s="159"/>
      <c r="TIZ42" s="160"/>
      <c r="TJE42" s="161" t="s">
        <v>197</v>
      </c>
      <c r="TJF42" s="147"/>
      <c r="TJG42" s="159"/>
      <c r="TJH42" s="160"/>
      <c r="TJM42" s="161" t="s">
        <v>197</v>
      </c>
      <c r="TJN42" s="147"/>
      <c r="TJO42" s="159"/>
      <c r="TJP42" s="160"/>
      <c r="TJU42" s="161" t="s">
        <v>197</v>
      </c>
      <c r="TJV42" s="147"/>
      <c r="TJW42" s="159"/>
      <c r="TJX42" s="160"/>
      <c r="TKC42" s="161" t="s">
        <v>197</v>
      </c>
      <c r="TKD42" s="147"/>
      <c r="TKE42" s="159"/>
      <c r="TKF42" s="160"/>
      <c r="TKK42" s="161" t="s">
        <v>197</v>
      </c>
      <c r="TKL42" s="147"/>
      <c r="TKM42" s="159"/>
      <c r="TKN42" s="160"/>
      <c r="TKS42" s="161" t="s">
        <v>197</v>
      </c>
      <c r="TKT42" s="147"/>
      <c r="TKU42" s="159"/>
      <c r="TKV42" s="160"/>
      <c r="TLA42" s="161" t="s">
        <v>197</v>
      </c>
      <c r="TLB42" s="147"/>
      <c r="TLC42" s="159"/>
      <c r="TLD42" s="160"/>
      <c r="TLI42" s="161" t="s">
        <v>197</v>
      </c>
      <c r="TLJ42" s="147"/>
      <c r="TLK42" s="159"/>
      <c r="TLL42" s="160"/>
      <c r="TLQ42" s="161" t="s">
        <v>197</v>
      </c>
      <c r="TLR42" s="147"/>
      <c r="TLS42" s="159"/>
      <c r="TLT42" s="160"/>
      <c r="TLY42" s="161" t="s">
        <v>197</v>
      </c>
      <c r="TLZ42" s="147"/>
      <c r="TMA42" s="159"/>
      <c r="TMB42" s="160"/>
      <c r="TMG42" s="161" t="s">
        <v>197</v>
      </c>
      <c r="TMH42" s="147"/>
      <c r="TMI42" s="159"/>
      <c r="TMJ42" s="160"/>
      <c r="TMO42" s="161" t="s">
        <v>197</v>
      </c>
      <c r="TMP42" s="147"/>
      <c r="TMQ42" s="159"/>
      <c r="TMR42" s="160"/>
      <c r="TMW42" s="161" t="s">
        <v>197</v>
      </c>
      <c r="TMX42" s="147"/>
      <c r="TMY42" s="159"/>
      <c r="TMZ42" s="160"/>
      <c r="TNE42" s="161" t="s">
        <v>197</v>
      </c>
      <c r="TNF42" s="147"/>
      <c r="TNG42" s="159"/>
      <c r="TNH42" s="160"/>
      <c r="TNM42" s="161" t="s">
        <v>197</v>
      </c>
      <c r="TNN42" s="147"/>
      <c r="TNO42" s="159"/>
      <c r="TNP42" s="160"/>
      <c r="TNU42" s="161" t="s">
        <v>197</v>
      </c>
      <c r="TNV42" s="147"/>
      <c r="TNW42" s="159"/>
      <c r="TNX42" s="160"/>
      <c r="TOC42" s="161" t="s">
        <v>197</v>
      </c>
      <c r="TOD42" s="147"/>
      <c r="TOE42" s="159"/>
      <c r="TOF42" s="160"/>
      <c r="TOK42" s="161" t="s">
        <v>197</v>
      </c>
      <c r="TOL42" s="147"/>
      <c r="TOM42" s="159"/>
      <c r="TON42" s="160"/>
      <c r="TOS42" s="161" t="s">
        <v>197</v>
      </c>
      <c r="TOT42" s="147"/>
      <c r="TOU42" s="159"/>
      <c r="TOV42" s="160"/>
      <c r="TPA42" s="161" t="s">
        <v>197</v>
      </c>
      <c r="TPB42" s="147"/>
      <c r="TPC42" s="159"/>
      <c r="TPD42" s="160"/>
      <c r="TPI42" s="161" t="s">
        <v>197</v>
      </c>
      <c r="TPJ42" s="147"/>
      <c r="TPK42" s="159"/>
      <c r="TPL42" s="160"/>
      <c r="TPQ42" s="161" t="s">
        <v>197</v>
      </c>
      <c r="TPR42" s="147"/>
      <c r="TPS42" s="159"/>
      <c r="TPT42" s="160"/>
      <c r="TPY42" s="161" t="s">
        <v>197</v>
      </c>
      <c r="TPZ42" s="147"/>
      <c r="TQA42" s="159"/>
      <c r="TQB42" s="160"/>
      <c r="TQG42" s="161" t="s">
        <v>197</v>
      </c>
      <c r="TQH42" s="147"/>
      <c r="TQI42" s="159"/>
      <c r="TQJ42" s="160"/>
      <c r="TQO42" s="161" t="s">
        <v>197</v>
      </c>
      <c r="TQP42" s="147"/>
      <c r="TQQ42" s="159"/>
      <c r="TQR42" s="160"/>
      <c r="TQW42" s="161" t="s">
        <v>197</v>
      </c>
      <c r="TQX42" s="147"/>
      <c r="TQY42" s="159"/>
      <c r="TQZ42" s="160"/>
      <c r="TRE42" s="161" t="s">
        <v>197</v>
      </c>
      <c r="TRF42" s="147"/>
      <c r="TRG42" s="159"/>
      <c r="TRH42" s="160"/>
      <c r="TRM42" s="161" t="s">
        <v>197</v>
      </c>
      <c r="TRN42" s="147"/>
      <c r="TRO42" s="159"/>
      <c r="TRP42" s="160"/>
      <c r="TRU42" s="161" t="s">
        <v>197</v>
      </c>
      <c r="TRV42" s="147"/>
      <c r="TRW42" s="159"/>
      <c r="TRX42" s="160"/>
      <c r="TSC42" s="161" t="s">
        <v>197</v>
      </c>
      <c r="TSD42" s="147"/>
      <c r="TSE42" s="159"/>
      <c r="TSF42" s="160"/>
      <c r="TSK42" s="161" t="s">
        <v>197</v>
      </c>
      <c r="TSL42" s="147"/>
      <c r="TSM42" s="159"/>
      <c r="TSN42" s="160"/>
      <c r="TSS42" s="161" t="s">
        <v>197</v>
      </c>
      <c r="TST42" s="147"/>
      <c r="TSU42" s="159"/>
      <c r="TSV42" s="160"/>
      <c r="TTA42" s="161" t="s">
        <v>197</v>
      </c>
      <c r="TTB42" s="147"/>
      <c r="TTC42" s="159"/>
      <c r="TTD42" s="160"/>
      <c r="TTI42" s="161" t="s">
        <v>197</v>
      </c>
      <c r="TTJ42" s="147"/>
      <c r="TTK42" s="159"/>
      <c r="TTL42" s="160"/>
      <c r="TTQ42" s="161" t="s">
        <v>197</v>
      </c>
      <c r="TTR42" s="147"/>
      <c r="TTS42" s="159"/>
      <c r="TTT42" s="160"/>
      <c r="TTY42" s="161" t="s">
        <v>197</v>
      </c>
      <c r="TTZ42" s="147"/>
      <c r="TUA42" s="159"/>
      <c r="TUB42" s="160"/>
      <c r="TUG42" s="161" t="s">
        <v>197</v>
      </c>
      <c r="TUH42" s="147"/>
      <c r="TUI42" s="159"/>
      <c r="TUJ42" s="160"/>
      <c r="TUO42" s="161" t="s">
        <v>197</v>
      </c>
      <c r="TUP42" s="147"/>
      <c r="TUQ42" s="159"/>
      <c r="TUR42" s="160"/>
      <c r="TUW42" s="161" t="s">
        <v>197</v>
      </c>
      <c r="TUX42" s="147"/>
      <c r="TUY42" s="159"/>
      <c r="TUZ42" s="160"/>
      <c r="TVE42" s="161" t="s">
        <v>197</v>
      </c>
      <c r="TVF42" s="147"/>
      <c r="TVG42" s="159"/>
      <c r="TVH42" s="160"/>
      <c r="TVM42" s="161" t="s">
        <v>197</v>
      </c>
      <c r="TVN42" s="147"/>
      <c r="TVO42" s="159"/>
      <c r="TVP42" s="160"/>
      <c r="TVU42" s="161" t="s">
        <v>197</v>
      </c>
      <c r="TVV42" s="147"/>
      <c r="TVW42" s="159"/>
      <c r="TVX42" s="160"/>
      <c r="TWC42" s="161" t="s">
        <v>197</v>
      </c>
      <c r="TWD42" s="147"/>
      <c r="TWE42" s="159"/>
      <c r="TWF42" s="160"/>
      <c r="TWK42" s="161" t="s">
        <v>197</v>
      </c>
      <c r="TWL42" s="147"/>
      <c r="TWM42" s="159"/>
      <c r="TWN42" s="160"/>
      <c r="TWS42" s="161" t="s">
        <v>197</v>
      </c>
      <c r="TWT42" s="147"/>
      <c r="TWU42" s="159"/>
      <c r="TWV42" s="160"/>
      <c r="TXA42" s="161" t="s">
        <v>197</v>
      </c>
      <c r="TXB42" s="147"/>
      <c r="TXC42" s="159"/>
      <c r="TXD42" s="160"/>
      <c r="TXI42" s="161" t="s">
        <v>197</v>
      </c>
      <c r="TXJ42" s="147"/>
      <c r="TXK42" s="159"/>
      <c r="TXL42" s="160"/>
      <c r="TXQ42" s="161" t="s">
        <v>197</v>
      </c>
      <c r="TXR42" s="147"/>
      <c r="TXS42" s="159"/>
      <c r="TXT42" s="160"/>
      <c r="TXY42" s="161" t="s">
        <v>197</v>
      </c>
      <c r="TXZ42" s="147"/>
      <c r="TYA42" s="159"/>
      <c r="TYB42" s="160"/>
      <c r="TYG42" s="161" t="s">
        <v>197</v>
      </c>
      <c r="TYH42" s="147"/>
      <c r="TYI42" s="159"/>
      <c r="TYJ42" s="160"/>
      <c r="TYO42" s="161" t="s">
        <v>197</v>
      </c>
      <c r="TYP42" s="147"/>
      <c r="TYQ42" s="159"/>
      <c r="TYR42" s="160"/>
      <c r="TYW42" s="161" t="s">
        <v>197</v>
      </c>
      <c r="TYX42" s="147"/>
      <c r="TYY42" s="159"/>
      <c r="TYZ42" s="160"/>
      <c r="TZE42" s="161" t="s">
        <v>197</v>
      </c>
      <c r="TZF42" s="147"/>
      <c r="TZG42" s="159"/>
      <c r="TZH42" s="160"/>
      <c r="TZM42" s="161" t="s">
        <v>197</v>
      </c>
      <c r="TZN42" s="147"/>
      <c r="TZO42" s="159"/>
      <c r="TZP42" s="160"/>
      <c r="TZU42" s="161" t="s">
        <v>197</v>
      </c>
      <c r="TZV42" s="147"/>
      <c r="TZW42" s="159"/>
      <c r="TZX42" s="160"/>
      <c r="UAC42" s="161" t="s">
        <v>197</v>
      </c>
      <c r="UAD42" s="147"/>
      <c r="UAE42" s="159"/>
      <c r="UAF42" s="160"/>
      <c r="UAK42" s="161" t="s">
        <v>197</v>
      </c>
      <c r="UAL42" s="147"/>
      <c r="UAM42" s="159"/>
      <c r="UAN42" s="160"/>
      <c r="UAS42" s="161" t="s">
        <v>197</v>
      </c>
      <c r="UAT42" s="147"/>
      <c r="UAU42" s="159"/>
      <c r="UAV42" s="160"/>
      <c r="UBA42" s="161" t="s">
        <v>197</v>
      </c>
      <c r="UBB42" s="147"/>
      <c r="UBC42" s="159"/>
      <c r="UBD42" s="160"/>
      <c r="UBI42" s="161" t="s">
        <v>197</v>
      </c>
      <c r="UBJ42" s="147"/>
      <c r="UBK42" s="159"/>
      <c r="UBL42" s="160"/>
      <c r="UBQ42" s="161" t="s">
        <v>197</v>
      </c>
      <c r="UBR42" s="147"/>
      <c r="UBS42" s="159"/>
      <c r="UBT42" s="160"/>
      <c r="UBY42" s="161" t="s">
        <v>197</v>
      </c>
      <c r="UBZ42" s="147"/>
      <c r="UCA42" s="159"/>
      <c r="UCB42" s="160"/>
      <c r="UCG42" s="161" t="s">
        <v>197</v>
      </c>
      <c r="UCH42" s="147"/>
      <c r="UCI42" s="159"/>
      <c r="UCJ42" s="160"/>
      <c r="UCO42" s="161" t="s">
        <v>197</v>
      </c>
      <c r="UCP42" s="147"/>
      <c r="UCQ42" s="159"/>
      <c r="UCR42" s="160"/>
      <c r="UCW42" s="161" t="s">
        <v>197</v>
      </c>
      <c r="UCX42" s="147"/>
      <c r="UCY42" s="159"/>
      <c r="UCZ42" s="160"/>
      <c r="UDE42" s="161" t="s">
        <v>197</v>
      </c>
      <c r="UDF42" s="147"/>
      <c r="UDG42" s="159"/>
      <c r="UDH42" s="160"/>
      <c r="UDM42" s="161" t="s">
        <v>197</v>
      </c>
      <c r="UDN42" s="147"/>
      <c r="UDO42" s="159"/>
      <c r="UDP42" s="160"/>
      <c r="UDU42" s="161" t="s">
        <v>197</v>
      </c>
      <c r="UDV42" s="147"/>
      <c r="UDW42" s="159"/>
      <c r="UDX42" s="160"/>
      <c r="UEC42" s="161" t="s">
        <v>197</v>
      </c>
      <c r="UED42" s="147"/>
      <c r="UEE42" s="159"/>
      <c r="UEF42" s="160"/>
      <c r="UEK42" s="161" t="s">
        <v>197</v>
      </c>
      <c r="UEL42" s="147"/>
      <c r="UEM42" s="159"/>
      <c r="UEN42" s="160"/>
      <c r="UES42" s="161" t="s">
        <v>197</v>
      </c>
      <c r="UET42" s="147"/>
      <c r="UEU42" s="159"/>
      <c r="UEV42" s="160"/>
      <c r="UFA42" s="161" t="s">
        <v>197</v>
      </c>
      <c r="UFB42" s="147"/>
      <c r="UFC42" s="159"/>
      <c r="UFD42" s="160"/>
      <c r="UFI42" s="161" t="s">
        <v>197</v>
      </c>
      <c r="UFJ42" s="147"/>
      <c r="UFK42" s="159"/>
      <c r="UFL42" s="160"/>
      <c r="UFQ42" s="161" t="s">
        <v>197</v>
      </c>
      <c r="UFR42" s="147"/>
      <c r="UFS42" s="159"/>
      <c r="UFT42" s="160"/>
      <c r="UFY42" s="161" t="s">
        <v>197</v>
      </c>
      <c r="UFZ42" s="147"/>
      <c r="UGA42" s="159"/>
      <c r="UGB42" s="160"/>
      <c r="UGG42" s="161" t="s">
        <v>197</v>
      </c>
      <c r="UGH42" s="147"/>
      <c r="UGI42" s="159"/>
      <c r="UGJ42" s="160"/>
      <c r="UGO42" s="161" t="s">
        <v>197</v>
      </c>
      <c r="UGP42" s="147"/>
      <c r="UGQ42" s="159"/>
      <c r="UGR42" s="160"/>
      <c r="UGW42" s="161" t="s">
        <v>197</v>
      </c>
      <c r="UGX42" s="147"/>
      <c r="UGY42" s="159"/>
      <c r="UGZ42" s="160"/>
      <c r="UHE42" s="161" t="s">
        <v>197</v>
      </c>
      <c r="UHF42" s="147"/>
      <c r="UHG42" s="159"/>
      <c r="UHH42" s="160"/>
      <c r="UHM42" s="161" t="s">
        <v>197</v>
      </c>
      <c r="UHN42" s="147"/>
      <c r="UHO42" s="159"/>
      <c r="UHP42" s="160"/>
      <c r="UHU42" s="161" t="s">
        <v>197</v>
      </c>
      <c r="UHV42" s="147"/>
      <c r="UHW42" s="159"/>
      <c r="UHX42" s="160"/>
      <c r="UIC42" s="161" t="s">
        <v>197</v>
      </c>
      <c r="UID42" s="147"/>
      <c r="UIE42" s="159"/>
      <c r="UIF42" s="160"/>
      <c r="UIK42" s="161" t="s">
        <v>197</v>
      </c>
      <c r="UIL42" s="147"/>
      <c r="UIM42" s="159"/>
      <c r="UIN42" s="160"/>
      <c r="UIS42" s="161" t="s">
        <v>197</v>
      </c>
      <c r="UIT42" s="147"/>
      <c r="UIU42" s="159"/>
      <c r="UIV42" s="160"/>
      <c r="UJA42" s="161" t="s">
        <v>197</v>
      </c>
      <c r="UJB42" s="147"/>
      <c r="UJC42" s="159"/>
      <c r="UJD42" s="160"/>
      <c r="UJI42" s="161" t="s">
        <v>197</v>
      </c>
      <c r="UJJ42" s="147"/>
      <c r="UJK42" s="159"/>
      <c r="UJL42" s="160"/>
      <c r="UJQ42" s="161" t="s">
        <v>197</v>
      </c>
      <c r="UJR42" s="147"/>
      <c r="UJS42" s="159"/>
      <c r="UJT42" s="160"/>
      <c r="UJY42" s="161" t="s">
        <v>197</v>
      </c>
      <c r="UJZ42" s="147"/>
      <c r="UKA42" s="159"/>
      <c r="UKB42" s="160"/>
      <c r="UKG42" s="161" t="s">
        <v>197</v>
      </c>
      <c r="UKH42" s="147"/>
      <c r="UKI42" s="159"/>
      <c r="UKJ42" s="160"/>
      <c r="UKO42" s="161" t="s">
        <v>197</v>
      </c>
      <c r="UKP42" s="147"/>
      <c r="UKQ42" s="159"/>
      <c r="UKR42" s="160"/>
      <c r="UKW42" s="161" t="s">
        <v>197</v>
      </c>
      <c r="UKX42" s="147"/>
      <c r="UKY42" s="159"/>
      <c r="UKZ42" s="160"/>
      <c r="ULE42" s="161" t="s">
        <v>197</v>
      </c>
      <c r="ULF42" s="147"/>
      <c r="ULG42" s="159"/>
      <c r="ULH42" s="160"/>
      <c r="ULM42" s="161" t="s">
        <v>197</v>
      </c>
      <c r="ULN42" s="147"/>
      <c r="ULO42" s="159"/>
      <c r="ULP42" s="160"/>
      <c r="ULU42" s="161" t="s">
        <v>197</v>
      </c>
      <c r="ULV42" s="147"/>
      <c r="ULW42" s="159"/>
      <c r="ULX42" s="160"/>
      <c r="UMC42" s="161" t="s">
        <v>197</v>
      </c>
      <c r="UMD42" s="147"/>
      <c r="UME42" s="159"/>
      <c r="UMF42" s="160"/>
      <c r="UMK42" s="161" t="s">
        <v>197</v>
      </c>
      <c r="UML42" s="147"/>
      <c r="UMM42" s="159"/>
      <c r="UMN42" s="160"/>
      <c r="UMS42" s="161" t="s">
        <v>197</v>
      </c>
      <c r="UMT42" s="147"/>
      <c r="UMU42" s="159"/>
      <c r="UMV42" s="160"/>
      <c r="UNA42" s="161" t="s">
        <v>197</v>
      </c>
      <c r="UNB42" s="147"/>
      <c r="UNC42" s="159"/>
      <c r="UND42" s="160"/>
      <c r="UNI42" s="161" t="s">
        <v>197</v>
      </c>
      <c r="UNJ42" s="147"/>
      <c r="UNK42" s="159"/>
      <c r="UNL42" s="160"/>
      <c r="UNQ42" s="161" t="s">
        <v>197</v>
      </c>
      <c r="UNR42" s="147"/>
      <c r="UNS42" s="159"/>
      <c r="UNT42" s="160"/>
      <c r="UNY42" s="161" t="s">
        <v>197</v>
      </c>
      <c r="UNZ42" s="147"/>
      <c r="UOA42" s="159"/>
      <c r="UOB42" s="160"/>
      <c r="UOG42" s="161" t="s">
        <v>197</v>
      </c>
      <c r="UOH42" s="147"/>
      <c r="UOI42" s="159"/>
      <c r="UOJ42" s="160"/>
      <c r="UOO42" s="161" t="s">
        <v>197</v>
      </c>
      <c r="UOP42" s="147"/>
      <c r="UOQ42" s="159"/>
      <c r="UOR42" s="160"/>
      <c r="UOW42" s="161" t="s">
        <v>197</v>
      </c>
      <c r="UOX42" s="147"/>
      <c r="UOY42" s="159"/>
      <c r="UOZ42" s="160"/>
      <c r="UPE42" s="161" t="s">
        <v>197</v>
      </c>
      <c r="UPF42" s="147"/>
      <c r="UPG42" s="159"/>
      <c r="UPH42" s="160"/>
      <c r="UPM42" s="161" t="s">
        <v>197</v>
      </c>
      <c r="UPN42" s="147"/>
      <c r="UPO42" s="159"/>
      <c r="UPP42" s="160"/>
      <c r="UPU42" s="161" t="s">
        <v>197</v>
      </c>
      <c r="UPV42" s="147"/>
      <c r="UPW42" s="159"/>
      <c r="UPX42" s="160"/>
      <c r="UQC42" s="161" t="s">
        <v>197</v>
      </c>
      <c r="UQD42" s="147"/>
      <c r="UQE42" s="159"/>
      <c r="UQF42" s="160"/>
      <c r="UQK42" s="161" t="s">
        <v>197</v>
      </c>
      <c r="UQL42" s="147"/>
      <c r="UQM42" s="159"/>
      <c r="UQN42" s="160"/>
      <c r="UQS42" s="161" t="s">
        <v>197</v>
      </c>
      <c r="UQT42" s="147"/>
      <c r="UQU42" s="159"/>
      <c r="UQV42" s="160"/>
      <c r="URA42" s="161" t="s">
        <v>197</v>
      </c>
      <c r="URB42" s="147"/>
      <c r="URC42" s="159"/>
      <c r="URD42" s="160"/>
      <c r="URI42" s="161" t="s">
        <v>197</v>
      </c>
      <c r="URJ42" s="147"/>
      <c r="URK42" s="159"/>
      <c r="URL42" s="160"/>
      <c r="URQ42" s="161" t="s">
        <v>197</v>
      </c>
      <c r="URR42" s="147"/>
      <c r="URS42" s="159"/>
      <c r="URT42" s="160"/>
      <c r="URY42" s="161" t="s">
        <v>197</v>
      </c>
      <c r="URZ42" s="147"/>
      <c r="USA42" s="159"/>
      <c r="USB42" s="160"/>
      <c r="USG42" s="161" t="s">
        <v>197</v>
      </c>
      <c r="USH42" s="147"/>
      <c r="USI42" s="159"/>
      <c r="USJ42" s="160"/>
      <c r="USO42" s="161" t="s">
        <v>197</v>
      </c>
      <c r="USP42" s="147"/>
      <c r="USQ42" s="159"/>
      <c r="USR42" s="160"/>
      <c r="USW42" s="161" t="s">
        <v>197</v>
      </c>
      <c r="USX42" s="147"/>
      <c r="USY42" s="159"/>
      <c r="USZ42" s="160"/>
      <c r="UTE42" s="161" t="s">
        <v>197</v>
      </c>
      <c r="UTF42" s="147"/>
      <c r="UTG42" s="159"/>
      <c r="UTH42" s="160"/>
      <c r="UTM42" s="161" t="s">
        <v>197</v>
      </c>
      <c r="UTN42" s="147"/>
      <c r="UTO42" s="159"/>
      <c r="UTP42" s="160"/>
      <c r="UTU42" s="161" t="s">
        <v>197</v>
      </c>
      <c r="UTV42" s="147"/>
      <c r="UTW42" s="159"/>
      <c r="UTX42" s="160"/>
      <c r="UUC42" s="161" t="s">
        <v>197</v>
      </c>
      <c r="UUD42" s="147"/>
      <c r="UUE42" s="159"/>
      <c r="UUF42" s="160"/>
      <c r="UUK42" s="161" t="s">
        <v>197</v>
      </c>
      <c r="UUL42" s="147"/>
      <c r="UUM42" s="159"/>
      <c r="UUN42" s="160"/>
      <c r="UUS42" s="161" t="s">
        <v>197</v>
      </c>
      <c r="UUT42" s="147"/>
      <c r="UUU42" s="159"/>
      <c r="UUV42" s="160"/>
      <c r="UVA42" s="161" t="s">
        <v>197</v>
      </c>
      <c r="UVB42" s="147"/>
      <c r="UVC42" s="159"/>
      <c r="UVD42" s="160"/>
      <c r="UVI42" s="161" t="s">
        <v>197</v>
      </c>
      <c r="UVJ42" s="147"/>
      <c r="UVK42" s="159"/>
      <c r="UVL42" s="160"/>
      <c r="UVQ42" s="161" t="s">
        <v>197</v>
      </c>
      <c r="UVR42" s="147"/>
      <c r="UVS42" s="159"/>
      <c r="UVT42" s="160"/>
      <c r="UVY42" s="161" t="s">
        <v>197</v>
      </c>
      <c r="UVZ42" s="147"/>
      <c r="UWA42" s="159"/>
      <c r="UWB42" s="160"/>
      <c r="UWG42" s="161" t="s">
        <v>197</v>
      </c>
      <c r="UWH42" s="147"/>
      <c r="UWI42" s="159"/>
      <c r="UWJ42" s="160"/>
      <c r="UWO42" s="161" t="s">
        <v>197</v>
      </c>
      <c r="UWP42" s="147"/>
      <c r="UWQ42" s="159"/>
      <c r="UWR42" s="160"/>
      <c r="UWW42" s="161" t="s">
        <v>197</v>
      </c>
      <c r="UWX42" s="147"/>
      <c r="UWY42" s="159"/>
      <c r="UWZ42" s="160"/>
      <c r="UXE42" s="161" t="s">
        <v>197</v>
      </c>
      <c r="UXF42" s="147"/>
      <c r="UXG42" s="159"/>
      <c r="UXH42" s="160"/>
      <c r="UXM42" s="161" t="s">
        <v>197</v>
      </c>
      <c r="UXN42" s="147"/>
      <c r="UXO42" s="159"/>
      <c r="UXP42" s="160"/>
      <c r="UXU42" s="161" t="s">
        <v>197</v>
      </c>
      <c r="UXV42" s="147"/>
      <c r="UXW42" s="159"/>
      <c r="UXX42" s="160"/>
      <c r="UYC42" s="161" t="s">
        <v>197</v>
      </c>
      <c r="UYD42" s="147"/>
      <c r="UYE42" s="159"/>
      <c r="UYF42" s="160"/>
      <c r="UYK42" s="161" t="s">
        <v>197</v>
      </c>
      <c r="UYL42" s="147"/>
      <c r="UYM42" s="159"/>
      <c r="UYN42" s="160"/>
      <c r="UYS42" s="161" t="s">
        <v>197</v>
      </c>
      <c r="UYT42" s="147"/>
      <c r="UYU42" s="159"/>
      <c r="UYV42" s="160"/>
      <c r="UZA42" s="161" t="s">
        <v>197</v>
      </c>
      <c r="UZB42" s="147"/>
      <c r="UZC42" s="159"/>
      <c r="UZD42" s="160"/>
      <c r="UZI42" s="161" t="s">
        <v>197</v>
      </c>
      <c r="UZJ42" s="147"/>
      <c r="UZK42" s="159"/>
      <c r="UZL42" s="160"/>
      <c r="UZQ42" s="161" t="s">
        <v>197</v>
      </c>
      <c r="UZR42" s="147"/>
      <c r="UZS42" s="159"/>
      <c r="UZT42" s="160"/>
      <c r="UZY42" s="161" t="s">
        <v>197</v>
      </c>
      <c r="UZZ42" s="147"/>
      <c r="VAA42" s="159"/>
      <c r="VAB42" s="160"/>
      <c r="VAG42" s="161" t="s">
        <v>197</v>
      </c>
      <c r="VAH42" s="147"/>
      <c r="VAI42" s="159"/>
      <c r="VAJ42" s="160"/>
      <c r="VAO42" s="161" t="s">
        <v>197</v>
      </c>
      <c r="VAP42" s="147"/>
      <c r="VAQ42" s="159"/>
      <c r="VAR42" s="160"/>
      <c r="VAW42" s="161" t="s">
        <v>197</v>
      </c>
      <c r="VAX42" s="147"/>
      <c r="VAY42" s="159"/>
      <c r="VAZ42" s="160"/>
      <c r="VBE42" s="161" t="s">
        <v>197</v>
      </c>
      <c r="VBF42" s="147"/>
      <c r="VBG42" s="159"/>
      <c r="VBH42" s="160"/>
      <c r="VBM42" s="161" t="s">
        <v>197</v>
      </c>
      <c r="VBN42" s="147"/>
      <c r="VBO42" s="159"/>
      <c r="VBP42" s="160"/>
      <c r="VBU42" s="161" t="s">
        <v>197</v>
      </c>
      <c r="VBV42" s="147"/>
      <c r="VBW42" s="159"/>
      <c r="VBX42" s="160"/>
      <c r="VCC42" s="161" t="s">
        <v>197</v>
      </c>
      <c r="VCD42" s="147"/>
      <c r="VCE42" s="159"/>
      <c r="VCF42" s="160"/>
      <c r="VCK42" s="161" t="s">
        <v>197</v>
      </c>
      <c r="VCL42" s="147"/>
      <c r="VCM42" s="159"/>
      <c r="VCN42" s="160"/>
      <c r="VCS42" s="161" t="s">
        <v>197</v>
      </c>
      <c r="VCT42" s="147"/>
      <c r="VCU42" s="159"/>
      <c r="VCV42" s="160"/>
      <c r="VDA42" s="161" t="s">
        <v>197</v>
      </c>
      <c r="VDB42" s="147"/>
      <c r="VDC42" s="159"/>
      <c r="VDD42" s="160"/>
      <c r="VDI42" s="161" t="s">
        <v>197</v>
      </c>
      <c r="VDJ42" s="147"/>
      <c r="VDK42" s="159"/>
      <c r="VDL42" s="160"/>
      <c r="VDQ42" s="161" t="s">
        <v>197</v>
      </c>
      <c r="VDR42" s="147"/>
      <c r="VDS42" s="159"/>
      <c r="VDT42" s="160"/>
      <c r="VDY42" s="161" t="s">
        <v>197</v>
      </c>
      <c r="VDZ42" s="147"/>
      <c r="VEA42" s="159"/>
      <c r="VEB42" s="160"/>
      <c r="VEG42" s="161" t="s">
        <v>197</v>
      </c>
      <c r="VEH42" s="147"/>
      <c r="VEI42" s="159"/>
      <c r="VEJ42" s="160"/>
      <c r="VEO42" s="161" t="s">
        <v>197</v>
      </c>
      <c r="VEP42" s="147"/>
      <c r="VEQ42" s="159"/>
      <c r="VER42" s="160"/>
      <c r="VEW42" s="161" t="s">
        <v>197</v>
      </c>
      <c r="VEX42" s="147"/>
      <c r="VEY42" s="159"/>
      <c r="VEZ42" s="160"/>
      <c r="VFE42" s="161" t="s">
        <v>197</v>
      </c>
      <c r="VFF42" s="147"/>
      <c r="VFG42" s="159"/>
      <c r="VFH42" s="160"/>
      <c r="VFM42" s="161" t="s">
        <v>197</v>
      </c>
      <c r="VFN42" s="147"/>
      <c r="VFO42" s="159"/>
      <c r="VFP42" s="160"/>
      <c r="VFU42" s="161" t="s">
        <v>197</v>
      </c>
      <c r="VFV42" s="147"/>
      <c r="VFW42" s="159"/>
      <c r="VFX42" s="160"/>
      <c r="VGC42" s="161" t="s">
        <v>197</v>
      </c>
      <c r="VGD42" s="147"/>
      <c r="VGE42" s="159"/>
      <c r="VGF42" s="160"/>
      <c r="VGK42" s="161" t="s">
        <v>197</v>
      </c>
      <c r="VGL42" s="147"/>
      <c r="VGM42" s="159"/>
      <c r="VGN42" s="160"/>
      <c r="VGS42" s="161" t="s">
        <v>197</v>
      </c>
      <c r="VGT42" s="147"/>
      <c r="VGU42" s="159"/>
      <c r="VGV42" s="160"/>
      <c r="VHA42" s="161" t="s">
        <v>197</v>
      </c>
      <c r="VHB42" s="147"/>
      <c r="VHC42" s="159"/>
      <c r="VHD42" s="160"/>
      <c r="VHI42" s="161" t="s">
        <v>197</v>
      </c>
      <c r="VHJ42" s="147"/>
      <c r="VHK42" s="159"/>
      <c r="VHL42" s="160"/>
      <c r="VHQ42" s="161" t="s">
        <v>197</v>
      </c>
      <c r="VHR42" s="147"/>
      <c r="VHS42" s="159"/>
      <c r="VHT42" s="160"/>
      <c r="VHY42" s="161" t="s">
        <v>197</v>
      </c>
      <c r="VHZ42" s="147"/>
      <c r="VIA42" s="159"/>
      <c r="VIB42" s="160"/>
      <c r="VIG42" s="161" t="s">
        <v>197</v>
      </c>
      <c r="VIH42" s="147"/>
      <c r="VII42" s="159"/>
      <c r="VIJ42" s="160"/>
      <c r="VIO42" s="161" t="s">
        <v>197</v>
      </c>
      <c r="VIP42" s="147"/>
      <c r="VIQ42" s="159"/>
      <c r="VIR42" s="160"/>
      <c r="VIW42" s="161" t="s">
        <v>197</v>
      </c>
      <c r="VIX42" s="147"/>
      <c r="VIY42" s="159"/>
      <c r="VIZ42" s="160"/>
      <c r="VJE42" s="161" t="s">
        <v>197</v>
      </c>
      <c r="VJF42" s="147"/>
      <c r="VJG42" s="159"/>
      <c r="VJH42" s="160"/>
      <c r="VJM42" s="161" t="s">
        <v>197</v>
      </c>
      <c r="VJN42" s="147"/>
      <c r="VJO42" s="159"/>
      <c r="VJP42" s="160"/>
      <c r="VJU42" s="161" t="s">
        <v>197</v>
      </c>
      <c r="VJV42" s="147"/>
      <c r="VJW42" s="159"/>
      <c r="VJX42" s="160"/>
      <c r="VKC42" s="161" t="s">
        <v>197</v>
      </c>
      <c r="VKD42" s="147"/>
      <c r="VKE42" s="159"/>
      <c r="VKF42" s="160"/>
      <c r="VKK42" s="161" t="s">
        <v>197</v>
      </c>
      <c r="VKL42" s="147"/>
      <c r="VKM42" s="159"/>
      <c r="VKN42" s="160"/>
      <c r="VKS42" s="161" t="s">
        <v>197</v>
      </c>
      <c r="VKT42" s="147"/>
      <c r="VKU42" s="159"/>
      <c r="VKV42" s="160"/>
      <c r="VLA42" s="161" t="s">
        <v>197</v>
      </c>
      <c r="VLB42" s="147"/>
      <c r="VLC42" s="159"/>
      <c r="VLD42" s="160"/>
      <c r="VLI42" s="161" t="s">
        <v>197</v>
      </c>
      <c r="VLJ42" s="147"/>
      <c r="VLK42" s="159"/>
      <c r="VLL42" s="160"/>
      <c r="VLQ42" s="161" t="s">
        <v>197</v>
      </c>
      <c r="VLR42" s="147"/>
      <c r="VLS42" s="159"/>
      <c r="VLT42" s="160"/>
      <c r="VLY42" s="161" t="s">
        <v>197</v>
      </c>
      <c r="VLZ42" s="147"/>
      <c r="VMA42" s="159"/>
      <c r="VMB42" s="160"/>
      <c r="VMG42" s="161" t="s">
        <v>197</v>
      </c>
      <c r="VMH42" s="147"/>
      <c r="VMI42" s="159"/>
      <c r="VMJ42" s="160"/>
      <c r="VMO42" s="161" t="s">
        <v>197</v>
      </c>
      <c r="VMP42" s="147"/>
      <c r="VMQ42" s="159"/>
      <c r="VMR42" s="160"/>
      <c r="VMW42" s="161" t="s">
        <v>197</v>
      </c>
      <c r="VMX42" s="147"/>
      <c r="VMY42" s="159"/>
      <c r="VMZ42" s="160"/>
      <c r="VNE42" s="161" t="s">
        <v>197</v>
      </c>
      <c r="VNF42" s="147"/>
      <c r="VNG42" s="159"/>
      <c r="VNH42" s="160"/>
      <c r="VNM42" s="161" t="s">
        <v>197</v>
      </c>
      <c r="VNN42" s="147"/>
      <c r="VNO42" s="159"/>
      <c r="VNP42" s="160"/>
      <c r="VNU42" s="161" t="s">
        <v>197</v>
      </c>
      <c r="VNV42" s="147"/>
      <c r="VNW42" s="159"/>
      <c r="VNX42" s="160"/>
      <c r="VOC42" s="161" t="s">
        <v>197</v>
      </c>
      <c r="VOD42" s="147"/>
      <c r="VOE42" s="159"/>
      <c r="VOF42" s="160"/>
      <c r="VOK42" s="161" t="s">
        <v>197</v>
      </c>
      <c r="VOL42" s="147"/>
      <c r="VOM42" s="159"/>
      <c r="VON42" s="160"/>
      <c r="VOS42" s="161" t="s">
        <v>197</v>
      </c>
      <c r="VOT42" s="147"/>
      <c r="VOU42" s="159"/>
      <c r="VOV42" s="160"/>
      <c r="VPA42" s="161" t="s">
        <v>197</v>
      </c>
      <c r="VPB42" s="147"/>
      <c r="VPC42" s="159"/>
      <c r="VPD42" s="160"/>
      <c r="VPI42" s="161" t="s">
        <v>197</v>
      </c>
      <c r="VPJ42" s="147"/>
      <c r="VPK42" s="159"/>
      <c r="VPL42" s="160"/>
      <c r="VPQ42" s="161" t="s">
        <v>197</v>
      </c>
      <c r="VPR42" s="147"/>
      <c r="VPS42" s="159"/>
      <c r="VPT42" s="160"/>
      <c r="VPY42" s="161" t="s">
        <v>197</v>
      </c>
      <c r="VPZ42" s="147"/>
      <c r="VQA42" s="159"/>
      <c r="VQB42" s="160"/>
      <c r="VQG42" s="161" t="s">
        <v>197</v>
      </c>
      <c r="VQH42" s="147"/>
      <c r="VQI42" s="159"/>
      <c r="VQJ42" s="160"/>
      <c r="VQO42" s="161" t="s">
        <v>197</v>
      </c>
      <c r="VQP42" s="147"/>
      <c r="VQQ42" s="159"/>
      <c r="VQR42" s="160"/>
      <c r="VQW42" s="161" t="s">
        <v>197</v>
      </c>
      <c r="VQX42" s="147"/>
      <c r="VQY42" s="159"/>
      <c r="VQZ42" s="160"/>
      <c r="VRE42" s="161" t="s">
        <v>197</v>
      </c>
      <c r="VRF42" s="147"/>
      <c r="VRG42" s="159"/>
      <c r="VRH42" s="160"/>
      <c r="VRM42" s="161" t="s">
        <v>197</v>
      </c>
      <c r="VRN42" s="147"/>
      <c r="VRO42" s="159"/>
      <c r="VRP42" s="160"/>
      <c r="VRU42" s="161" t="s">
        <v>197</v>
      </c>
      <c r="VRV42" s="147"/>
      <c r="VRW42" s="159"/>
      <c r="VRX42" s="160"/>
      <c r="VSC42" s="161" t="s">
        <v>197</v>
      </c>
      <c r="VSD42" s="147"/>
      <c r="VSE42" s="159"/>
      <c r="VSF42" s="160"/>
      <c r="VSK42" s="161" t="s">
        <v>197</v>
      </c>
      <c r="VSL42" s="147"/>
      <c r="VSM42" s="159"/>
      <c r="VSN42" s="160"/>
      <c r="VSS42" s="161" t="s">
        <v>197</v>
      </c>
      <c r="VST42" s="147"/>
      <c r="VSU42" s="159"/>
      <c r="VSV42" s="160"/>
      <c r="VTA42" s="161" t="s">
        <v>197</v>
      </c>
      <c r="VTB42" s="147"/>
      <c r="VTC42" s="159"/>
      <c r="VTD42" s="160"/>
      <c r="VTI42" s="161" t="s">
        <v>197</v>
      </c>
      <c r="VTJ42" s="147"/>
      <c r="VTK42" s="159"/>
      <c r="VTL42" s="160"/>
      <c r="VTQ42" s="161" t="s">
        <v>197</v>
      </c>
      <c r="VTR42" s="147"/>
      <c r="VTS42" s="159"/>
      <c r="VTT42" s="160"/>
      <c r="VTY42" s="161" t="s">
        <v>197</v>
      </c>
      <c r="VTZ42" s="147"/>
      <c r="VUA42" s="159"/>
      <c r="VUB42" s="160"/>
      <c r="VUG42" s="161" t="s">
        <v>197</v>
      </c>
      <c r="VUH42" s="147"/>
      <c r="VUI42" s="159"/>
      <c r="VUJ42" s="160"/>
      <c r="VUO42" s="161" t="s">
        <v>197</v>
      </c>
      <c r="VUP42" s="147"/>
      <c r="VUQ42" s="159"/>
      <c r="VUR42" s="160"/>
      <c r="VUW42" s="161" t="s">
        <v>197</v>
      </c>
      <c r="VUX42" s="147"/>
      <c r="VUY42" s="159"/>
      <c r="VUZ42" s="160"/>
      <c r="VVE42" s="161" t="s">
        <v>197</v>
      </c>
      <c r="VVF42" s="147"/>
      <c r="VVG42" s="159"/>
      <c r="VVH42" s="160"/>
      <c r="VVM42" s="161" t="s">
        <v>197</v>
      </c>
      <c r="VVN42" s="147"/>
      <c r="VVO42" s="159"/>
      <c r="VVP42" s="160"/>
      <c r="VVU42" s="161" t="s">
        <v>197</v>
      </c>
      <c r="VVV42" s="147"/>
      <c r="VVW42" s="159"/>
      <c r="VVX42" s="160"/>
      <c r="VWC42" s="161" t="s">
        <v>197</v>
      </c>
      <c r="VWD42" s="147"/>
      <c r="VWE42" s="159"/>
      <c r="VWF42" s="160"/>
      <c r="VWK42" s="161" t="s">
        <v>197</v>
      </c>
      <c r="VWL42" s="147"/>
      <c r="VWM42" s="159"/>
      <c r="VWN42" s="160"/>
      <c r="VWS42" s="161" t="s">
        <v>197</v>
      </c>
      <c r="VWT42" s="147"/>
      <c r="VWU42" s="159"/>
      <c r="VWV42" s="160"/>
      <c r="VXA42" s="161" t="s">
        <v>197</v>
      </c>
      <c r="VXB42" s="147"/>
      <c r="VXC42" s="159"/>
      <c r="VXD42" s="160"/>
      <c r="VXI42" s="161" t="s">
        <v>197</v>
      </c>
      <c r="VXJ42" s="147"/>
      <c r="VXK42" s="159"/>
      <c r="VXL42" s="160"/>
      <c r="VXQ42" s="161" t="s">
        <v>197</v>
      </c>
      <c r="VXR42" s="147"/>
      <c r="VXS42" s="159"/>
      <c r="VXT42" s="160"/>
      <c r="VXY42" s="161" t="s">
        <v>197</v>
      </c>
      <c r="VXZ42" s="147"/>
      <c r="VYA42" s="159"/>
      <c r="VYB42" s="160"/>
      <c r="VYG42" s="161" t="s">
        <v>197</v>
      </c>
      <c r="VYH42" s="147"/>
      <c r="VYI42" s="159"/>
      <c r="VYJ42" s="160"/>
      <c r="VYO42" s="161" t="s">
        <v>197</v>
      </c>
      <c r="VYP42" s="147"/>
      <c r="VYQ42" s="159"/>
      <c r="VYR42" s="160"/>
      <c r="VYW42" s="161" t="s">
        <v>197</v>
      </c>
      <c r="VYX42" s="147"/>
      <c r="VYY42" s="159"/>
      <c r="VYZ42" s="160"/>
      <c r="VZE42" s="161" t="s">
        <v>197</v>
      </c>
      <c r="VZF42" s="147"/>
      <c r="VZG42" s="159"/>
      <c r="VZH42" s="160"/>
      <c r="VZM42" s="161" t="s">
        <v>197</v>
      </c>
      <c r="VZN42" s="147"/>
      <c r="VZO42" s="159"/>
      <c r="VZP42" s="160"/>
      <c r="VZU42" s="161" t="s">
        <v>197</v>
      </c>
      <c r="VZV42" s="147"/>
      <c r="VZW42" s="159"/>
      <c r="VZX42" s="160"/>
      <c r="WAC42" s="161" t="s">
        <v>197</v>
      </c>
      <c r="WAD42" s="147"/>
      <c r="WAE42" s="159"/>
      <c r="WAF42" s="160"/>
      <c r="WAK42" s="161" t="s">
        <v>197</v>
      </c>
      <c r="WAL42" s="147"/>
      <c r="WAM42" s="159"/>
      <c r="WAN42" s="160"/>
      <c r="WAS42" s="161" t="s">
        <v>197</v>
      </c>
      <c r="WAT42" s="147"/>
      <c r="WAU42" s="159"/>
      <c r="WAV42" s="160"/>
      <c r="WBA42" s="161" t="s">
        <v>197</v>
      </c>
      <c r="WBB42" s="147"/>
      <c r="WBC42" s="159"/>
      <c r="WBD42" s="160"/>
      <c r="WBI42" s="161" t="s">
        <v>197</v>
      </c>
      <c r="WBJ42" s="147"/>
      <c r="WBK42" s="159"/>
      <c r="WBL42" s="160"/>
      <c r="WBQ42" s="161" t="s">
        <v>197</v>
      </c>
      <c r="WBR42" s="147"/>
      <c r="WBS42" s="159"/>
      <c r="WBT42" s="160"/>
      <c r="WBY42" s="161" t="s">
        <v>197</v>
      </c>
      <c r="WBZ42" s="147"/>
      <c r="WCA42" s="159"/>
      <c r="WCB42" s="160"/>
      <c r="WCG42" s="161" t="s">
        <v>197</v>
      </c>
      <c r="WCH42" s="147"/>
      <c r="WCI42" s="159"/>
      <c r="WCJ42" s="160"/>
      <c r="WCO42" s="161" t="s">
        <v>197</v>
      </c>
      <c r="WCP42" s="147"/>
      <c r="WCQ42" s="159"/>
      <c r="WCR42" s="160"/>
      <c r="WCW42" s="161" t="s">
        <v>197</v>
      </c>
      <c r="WCX42" s="147"/>
      <c r="WCY42" s="159"/>
      <c r="WCZ42" s="160"/>
      <c r="WDE42" s="161" t="s">
        <v>197</v>
      </c>
      <c r="WDF42" s="147"/>
      <c r="WDG42" s="159"/>
      <c r="WDH42" s="160"/>
      <c r="WDM42" s="161" t="s">
        <v>197</v>
      </c>
      <c r="WDN42" s="147"/>
      <c r="WDO42" s="159"/>
      <c r="WDP42" s="160"/>
      <c r="WDU42" s="161" t="s">
        <v>197</v>
      </c>
      <c r="WDV42" s="147"/>
      <c r="WDW42" s="159"/>
      <c r="WDX42" s="160"/>
      <c r="WEC42" s="161" t="s">
        <v>197</v>
      </c>
      <c r="WED42" s="147"/>
      <c r="WEE42" s="159"/>
      <c r="WEF42" s="160"/>
      <c r="WEK42" s="161" t="s">
        <v>197</v>
      </c>
      <c r="WEL42" s="147"/>
      <c r="WEM42" s="159"/>
      <c r="WEN42" s="160"/>
      <c r="WES42" s="161" t="s">
        <v>197</v>
      </c>
      <c r="WET42" s="147"/>
      <c r="WEU42" s="159"/>
      <c r="WEV42" s="160"/>
      <c r="WFA42" s="161" t="s">
        <v>197</v>
      </c>
      <c r="WFB42" s="147"/>
      <c r="WFC42" s="159"/>
      <c r="WFD42" s="160"/>
      <c r="WFI42" s="161" t="s">
        <v>197</v>
      </c>
      <c r="WFJ42" s="147"/>
      <c r="WFK42" s="159"/>
      <c r="WFL42" s="160"/>
      <c r="WFQ42" s="161" t="s">
        <v>197</v>
      </c>
      <c r="WFR42" s="147"/>
      <c r="WFS42" s="159"/>
      <c r="WFT42" s="160"/>
      <c r="WFY42" s="161" t="s">
        <v>197</v>
      </c>
      <c r="WFZ42" s="147"/>
      <c r="WGA42" s="159"/>
      <c r="WGB42" s="160"/>
      <c r="WGG42" s="161" t="s">
        <v>197</v>
      </c>
      <c r="WGH42" s="147"/>
      <c r="WGI42" s="159"/>
      <c r="WGJ42" s="160"/>
      <c r="WGO42" s="161" t="s">
        <v>197</v>
      </c>
      <c r="WGP42" s="147"/>
      <c r="WGQ42" s="159"/>
      <c r="WGR42" s="160"/>
      <c r="WGW42" s="161" t="s">
        <v>197</v>
      </c>
      <c r="WGX42" s="147"/>
      <c r="WGY42" s="159"/>
      <c r="WGZ42" s="160"/>
      <c r="WHE42" s="161" t="s">
        <v>197</v>
      </c>
      <c r="WHF42" s="147"/>
      <c r="WHG42" s="159"/>
      <c r="WHH42" s="160"/>
      <c r="WHM42" s="161" t="s">
        <v>197</v>
      </c>
      <c r="WHN42" s="147"/>
      <c r="WHO42" s="159"/>
      <c r="WHP42" s="160"/>
      <c r="WHU42" s="161" t="s">
        <v>197</v>
      </c>
      <c r="WHV42" s="147"/>
      <c r="WHW42" s="159"/>
      <c r="WHX42" s="160"/>
      <c r="WIC42" s="161" t="s">
        <v>197</v>
      </c>
      <c r="WID42" s="147"/>
      <c r="WIE42" s="159"/>
      <c r="WIF42" s="160"/>
      <c r="WIK42" s="161" t="s">
        <v>197</v>
      </c>
      <c r="WIL42" s="147"/>
      <c r="WIM42" s="159"/>
      <c r="WIN42" s="160"/>
      <c r="WIS42" s="161" t="s">
        <v>197</v>
      </c>
      <c r="WIT42" s="147"/>
      <c r="WIU42" s="159"/>
      <c r="WIV42" s="160"/>
      <c r="WJA42" s="161" t="s">
        <v>197</v>
      </c>
      <c r="WJB42" s="147"/>
      <c r="WJC42" s="159"/>
      <c r="WJD42" s="160"/>
      <c r="WJI42" s="161" t="s">
        <v>197</v>
      </c>
      <c r="WJJ42" s="147"/>
      <c r="WJK42" s="159"/>
      <c r="WJL42" s="160"/>
      <c r="WJQ42" s="161" t="s">
        <v>197</v>
      </c>
      <c r="WJR42" s="147"/>
      <c r="WJS42" s="159"/>
      <c r="WJT42" s="160"/>
      <c r="WJY42" s="161" t="s">
        <v>197</v>
      </c>
      <c r="WJZ42" s="147"/>
      <c r="WKA42" s="159"/>
      <c r="WKB42" s="160"/>
      <c r="WKG42" s="161" t="s">
        <v>197</v>
      </c>
      <c r="WKH42" s="147"/>
      <c r="WKI42" s="159"/>
      <c r="WKJ42" s="160"/>
      <c r="WKO42" s="161" t="s">
        <v>197</v>
      </c>
      <c r="WKP42" s="147"/>
      <c r="WKQ42" s="159"/>
      <c r="WKR42" s="160"/>
      <c r="WKW42" s="161" t="s">
        <v>197</v>
      </c>
      <c r="WKX42" s="147"/>
      <c r="WKY42" s="159"/>
      <c r="WKZ42" s="160"/>
      <c r="WLE42" s="161" t="s">
        <v>197</v>
      </c>
      <c r="WLF42" s="147"/>
      <c r="WLG42" s="159"/>
      <c r="WLH42" s="160"/>
      <c r="WLM42" s="161" t="s">
        <v>197</v>
      </c>
      <c r="WLN42" s="147"/>
      <c r="WLO42" s="159"/>
      <c r="WLP42" s="160"/>
      <c r="WLU42" s="161" t="s">
        <v>197</v>
      </c>
      <c r="WLV42" s="147"/>
      <c r="WLW42" s="159"/>
      <c r="WLX42" s="160"/>
      <c r="WMC42" s="161" t="s">
        <v>197</v>
      </c>
      <c r="WMD42" s="147"/>
      <c r="WME42" s="159"/>
      <c r="WMF42" s="160"/>
      <c r="WMK42" s="161" t="s">
        <v>197</v>
      </c>
      <c r="WML42" s="147"/>
      <c r="WMM42" s="159"/>
      <c r="WMN42" s="160"/>
      <c r="WMS42" s="161" t="s">
        <v>197</v>
      </c>
      <c r="WMT42" s="147"/>
      <c r="WMU42" s="159"/>
      <c r="WMV42" s="160"/>
      <c r="WNA42" s="161" t="s">
        <v>197</v>
      </c>
      <c r="WNB42" s="147"/>
      <c r="WNC42" s="159"/>
      <c r="WND42" s="160"/>
      <c r="WNI42" s="161" t="s">
        <v>197</v>
      </c>
      <c r="WNJ42" s="147"/>
      <c r="WNK42" s="159"/>
      <c r="WNL42" s="160"/>
      <c r="WNQ42" s="161" t="s">
        <v>197</v>
      </c>
      <c r="WNR42" s="147"/>
      <c r="WNS42" s="159"/>
      <c r="WNT42" s="160"/>
      <c r="WNY42" s="161" t="s">
        <v>197</v>
      </c>
      <c r="WNZ42" s="147"/>
      <c r="WOA42" s="159"/>
      <c r="WOB42" s="160"/>
      <c r="WOG42" s="161" t="s">
        <v>197</v>
      </c>
      <c r="WOH42" s="147"/>
      <c r="WOI42" s="159"/>
      <c r="WOJ42" s="160"/>
      <c r="WOO42" s="161" t="s">
        <v>197</v>
      </c>
      <c r="WOP42" s="147"/>
      <c r="WOQ42" s="159"/>
      <c r="WOR42" s="160"/>
      <c r="WOW42" s="161" t="s">
        <v>197</v>
      </c>
      <c r="WOX42" s="147"/>
      <c r="WOY42" s="159"/>
      <c r="WOZ42" s="160"/>
      <c r="WPE42" s="161" t="s">
        <v>197</v>
      </c>
      <c r="WPF42" s="147"/>
      <c r="WPG42" s="159"/>
      <c r="WPH42" s="160"/>
      <c r="WPM42" s="161" t="s">
        <v>197</v>
      </c>
      <c r="WPN42" s="147"/>
      <c r="WPO42" s="159"/>
      <c r="WPP42" s="160"/>
      <c r="WPU42" s="161" t="s">
        <v>197</v>
      </c>
      <c r="WPV42" s="147"/>
      <c r="WPW42" s="159"/>
      <c r="WPX42" s="160"/>
      <c r="WQC42" s="161" t="s">
        <v>197</v>
      </c>
      <c r="WQD42" s="147"/>
      <c r="WQE42" s="159"/>
      <c r="WQF42" s="160"/>
      <c r="WQK42" s="161" t="s">
        <v>197</v>
      </c>
      <c r="WQL42" s="147"/>
      <c r="WQM42" s="159"/>
      <c r="WQN42" s="160"/>
      <c r="WQS42" s="161" t="s">
        <v>197</v>
      </c>
      <c r="WQT42" s="147"/>
      <c r="WQU42" s="159"/>
      <c r="WQV42" s="160"/>
      <c r="WRA42" s="161" t="s">
        <v>197</v>
      </c>
      <c r="WRB42" s="147"/>
      <c r="WRC42" s="159"/>
      <c r="WRD42" s="160"/>
      <c r="WRI42" s="161" t="s">
        <v>197</v>
      </c>
      <c r="WRJ42" s="147"/>
      <c r="WRK42" s="159"/>
      <c r="WRL42" s="160"/>
      <c r="WRQ42" s="161" t="s">
        <v>197</v>
      </c>
      <c r="WRR42" s="147"/>
      <c r="WRS42" s="159"/>
      <c r="WRT42" s="160"/>
      <c r="WRY42" s="161" t="s">
        <v>197</v>
      </c>
      <c r="WRZ42" s="147"/>
      <c r="WSA42" s="159"/>
      <c r="WSB42" s="160"/>
      <c r="WSG42" s="161" t="s">
        <v>197</v>
      </c>
      <c r="WSH42" s="147"/>
      <c r="WSI42" s="159"/>
      <c r="WSJ42" s="160"/>
      <c r="WSO42" s="161" t="s">
        <v>197</v>
      </c>
      <c r="WSP42" s="147"/>
      <c r="WSQ42" s="159"/>
      <c r="WSR42" s="160"/>
      <c r="WSW42" s="161" t="s">
        <v>197</v>
      </c>
      <c r="WSX42" s="147"/>
      <c r="WSY42" s="159"/>
      <c r="WSZ42" s="160"/>
      <c r="WTE42" s="161" t="s">
        <v>197</v>
      </c>
      <c r="WTF42" s="147"/>
      <c r="WTG42" s="159"/>
      <c r="WTH42" s="160"/>
      <c r="WTM42" s="161" t="s">
        <v>197</v>
      </c>
      <c r="WTN42" s="147"/>
      <c r="WTO42" s="159"/>
      <c r="WTP42" s="160"/>
      <c r="WTU42" s="161" t="s">
        <v>197</v>
      </c>
      <c r="WTV42" s="147"/>
      <c r="WTW42" s="159"/>
      <c r="WTX42" s="160"/>
      <c r="WUC42" s="161" t="s">
        <v>197</v>
      </c>
      <c r="WUD42" s="147"/>
      <c r="WUE42" s="159"/>
      <c r="WUF42" s="160"/>
      <c r="WUK42" s="161" t="s">
        <v>197</v>
      </c>
      <c r="WUL42" s="147"/>
      <c r="WUM42" s="159"/>
      <c r="WUN42" s="160"/>
      <c r="WUS42" s="161" t="s">
        <v>197</v>
      </c>
      <c r="WUT42" s="147"/>
      <c r="WUU42" s="159"/>
      <c r="WUV42" s="160"/>
      <c r="WVA42" s="161" t="s">
        <v>197</v>
      </c>
      <c r="WVB42" s="147"/>
      <c r="WVC42" s="159"/>
      <c r="WVD42" s="160"/>
      <c r="WVI42" s="161" t="s">
        <v>197</v>
      </c>
      <c r="WVJ42" s="147"/>
      <c r="WVK42" s="159"/>
      <c r="WVL42" s="160"/>
      <c r="WVQ42" s="161" t="s">
        <v>197</v>
      </c>
      <c r="WVR42" s="147"/>
      <c r="WVS42" s="159"/>
      <c r="WVT42" s="160"/>
      <c r="WVY42" s="161" t="s">
        <v>197</v>
      </c>
      <c r="WVZ42" s="147"/>
      <c r="WWA42" s="159"/>
      <c r="WWB42" s="160"/>
      <c r="WWG42" s="161" t="s">
        <v>197</v>
      </c>
      <c r="WWH42" s="147"/>
      <c r="WWI42" s="159"/>
      <c r="WWJ42" s="160"/>
      <c r="WWO42" s="161" t="s">
        <v>197</v>
      </c>
      <c r="WWP42" s="147"/>
      <c r="WWQ42" s="159"/>
      <c r="WWR42" s="160"/>
      <c r="WWW42" s="161" t="s">
        <v>197</v>
      </c>
      <c r="WWX42" s="147"/>
      <c r="WWY42" s="159"/>
      <c r="WWZ42" s="160"/>
      <c r="WXE42" s="161" t="s">
        <v>197</v>
      </c>
      <c r="WXF42" s="147"/>
      <c r="WXG42" s="159"/>
      <c r="WXH42" s="160"/>
      <c r="WXM42" s="161" t="s">
        <v>197</v>
      </c>
      <c r="WXN42" s="147"/>
      <c r="WXO42" s="159"/>
      <c r="WXP42" s="160"/>
      <c r="WXU42" s="161" t="s">
        <v>197</v>
      </c>
      <c r="WXV42" s="147"/>
      <c r="WXW42" s="159"/>
      <c r="WXX42" s="160"/>
      <c r="WYC42" s="161" t="s">
        <v>197</v>
      </c>
      <c r="WYD42" s="147"/>
      <c r="WYE42" s="159"/>
      <c r="WYF42" s="160"/>
      <c r="WYK42" s="161" t="s">
        <v>197</v>
      </c>
      <c r="WYL42" s="147"/>
      <c r="WYM42" s="159"/>
      <c r="WYN42" s="160"/>
      <c r="WYS42" s="161" t="s">
        <v>197</v>
      </c>
      <c r="WYT42" s="147"/>
      <c r="WYU42" s="159"/>
      <c r="WYV42" s="160"/>
      <c r="WZA42" s="161" t="s">
        <v>197</v>
      </c>
      <c r="WZB42" s="147"/>
      <c r="WZC42" s="159"/>
      <c r="WZD42" s="160"/>
      <c r="WZI42" s="161" t="s">
        <v>197</v>
      </c>
      <c r="WZJ42" s="147"/>
      <c r="WZK42" s="159"/>
      <c r="WZL42" s="160"/>
      <c r="WZQ42" s="161" t="s">
        <v>197</v>
      </c>
      <c r="WZR42" s="147"/>
      <c r="WZS42" s="159"/>
      <c r="WZT42" s="160"/>
      <c r="WZY42" s="161" t="s">
        <v>197</v>
      </c>
      <c r="WZZ42" s="147"/>
      <c r="XAA42" s="159"/>
      <c r="XAB42" s="160"/>
      <c r="XAG42" s="161" t="s">
        <v>197</v>
      </c>
      <c r="XAH42" s="147"/>
      <c r="XAI42" s="159"/>
      <c r="XAJ42" s="160"/>
      <c r="XAO42" s="161" t="s">
        <v>197</v>
      </c>
      <c r="XAP42" s="147"/>
      <c r="XAQ42" s="159"/>
      <c r="XAR42" s="160"/>
      <c r="XAW42" s="161" t="s">
        <v>197</v>
      </c>
      <c r="XAX42" s="147"/>
      <c r="XAY42" s="159"/>
      <c r="XAZ42" s="160"/>
      <c r="XBE42" s="161" t="s">
        <v>197</v>
      </c>
      <c r="XBF42" s="147"/>
      <c r="XBG42" s="159"/>
      <c r="XBH42" s="160"/>
      <c r="XBM42" s="161" t="s">
        <v>197</v>
      </c>
      <c r="XBN42" s="147"/>
      <c r="XBO42" s="159"/>
      <c r="XBP42" s="160"/>
      <c r="XBU42" s="161" t="s">
        <v>197</v>
      </c>
      <c r="XBV42" s="147"/>
      <c r="XBW42" s="159"/>
      <c r="XBX42" s="160"/>
      <c r="XCC42" s="161" t="s">
        <v>197</v>
      </c>
      <c r="XCD42" s="147"/>
      <c r="XCE42" s="159"/>
      <c r="XCF42" s="160"/>
      <c r="XCK42" s="161" t="s">
        <v>197</v>
      </c>
      <c r="XCL42" s="147"/>
      <c r="XCM42" s="159"/>
      <c r="XCN42" s="160"/>
      <c r="XCS42" s="161" t="s">
        <v>197</v>
      </c>
      <c r="XCT42" s="147"/>
      <c r="XCU42" s="159"/>
      <c r="XCV42" s="160"/>
      <c r="XDA42" s="161" t="s">
        <v>197</v>
      </c>
      <c r="XDB42" s="147"/>
      <c r="XDC42" s="159"/>
      <c r="XDD42" s="160"/>
      <c r="XDI42" s="161" t="s">
        <v>197</v>
      </c>
      <c r="XDJ42" s="147"/>
      <c r="XDK42" s="159"/>
      <c r="XDL42" s="160"/>
      <c r="XDQ42" s="161" t="s">
        <v>197</v>
      </c>
      <c r="XDR42" s="147"/>
      <c r="XDS42" s="159"/>
      <c r="XDT42" s="160"/>
      <c r="XDY42" s="161" t="s">
        <v>197</v>
      </c>
      <c r="XDZ42" s="147"/>
      <c r="XEA42" s="159"/>
      <c r="XEB42" s="160"/>
      <c r="XEG42" s="161" t="s">
        <v>197</v>
      </c>
      <c r="XEH42" s="147"/>
      <c r="XEI42" s="159"/>
      <c r="XEJ42" s="160"/>
      <c r="XEO42" s="161" t="s">
        <v>197</v>
      </c>
      <c r="XEP42" s="147"/>
      <c r="XEQ42" s="159"/>
      <c r="XER42" s="160"/>
      <c r="XEW42" s="161" t="s">
        <v>197</v>
      </c>
      <c r="XEX42" s="147"/>
      <c r="XEY42" s="159"/>
      <c r="XEZ42" s="160"/>
    </row>
    <row r="43" spans="1:1020 1025:2044 2049:3068 3073:4092 4097:5116 5121:6140 6145:7164 7169:8188 8193:9212 9217:10236 10241:11260 11265:12284 12289:13308 13313:14332 14337:15356 15361:16380" s="153" customFormat="1">
      <c r="A43" s="161" t="s">
        <v>198</v>
      </c>
      <c r="B43" s="147"/>
      <c r="C43" s="159"/>
      <c r="D43" s="160"/>
      <c r="I43" s="161"/>
      <c r="J43" s="147"/>
      <c r="K43" s="159"/>
      <c r="L43" s="160"/>
      <c r="Q43" s="161"/>
      <c r="R43" s="147"/>
      <c r="S43" s="159"/>
      <c r="T43" s="160"/>
      <c r="Y43" s="161"/>
      <c r="Z43" s="147"/>
      <c r="AA43" s="159"/>
      <c r="AB43" s="160"/>
      <c r="AG43" s="161" t="s">
        <v>198</v>
      </c>
      <c r="AH43" s="147"/>
      <c r="AI43" s="159"/>
      <c r="AJ43" s="160"/>
      <c r="AO43" s="161" t="s">
        <v>198</v>
      </c>
      <c r="AP43" s="147"/>
      <c r="AQ43" s="159"/>
      <c r="AR43" s="160"/>
      <c r="AW43" s="161" t="s">
        <v>198</v>
      </c>
      <c r="AX43" s="147"/>
      <c r="AY43" s="159"/>
      <c r="AZ43" s="160"/>
      <c r="BE43" s="161" t="s">
        <v>198</v>
      </c>
      <c r="BF43" s="147"/>
      <c r="BG43" s="159"/>
      <c r="BH43" s="160"/>
      <c r="BM43" s="161" t="s">
        <v>198</v>
      </c>
      <c r="BN43" s="147"/>
      <c r="BO43" s="159"/>
      <c r="BP43" s="160"/>
      <c r="BU43" s="161" t="s">
        <v>198</v>
      </c>
      <c r="BV43" s="147"/>
      <c r="BW43" s="159"/>
      <c r="BX43" s="160"/>
      <c r="CC43" s="161" t="s">
        <v>198</v>
      </c>
      <c r="CD43" s="147"/>
      <c r="CE43" s="159"/>
      <c r="CF43" s="160"/>
      <c r="CK43" s="161" t="s">
        <v>198</v>
      </c>
      <c r="CL43" s="147"/>
      <c r="CM43" s="159"/>
      <c r="CN43" s="160"/>
      <c r="CS43" s="161" t="s">
        <v>198</v>
      </c>
      <c r="CT43" s="147"/>
      <c r="CU43" s="159"/>
      <c r="CV43" s="160"/>
      <c r="DA43" s="161" t="s">
        <v>198</v>
      </c>
      <c r="DB43" s="147"/>
      <c r="DC43" s="159"/>
      <c r="DD43" s="160"/>
      <c r="DI43" s="161" t="s">
        <v>198</v>
      </c>
      <c r="DJ43" s="147"/>
      <c r="DK43" s="159"/>
      <c r="DL43" s="160"/>
      <c r="DQ43" s="161" t="s">
        <v>198</v>
      </c>
      <c r="DR43" s="147"/>
      <c r="DS43" s="159"/>
      <c r="DT43" s="160"/>
      <c r="DY43" s="161" t="s">
        <v>198</v>
      </c>
      <c r="DZ43" s="147"/>
      <c r="EA43" s="159"/>
      <c r="EB43" s="160"/>
      <c r="EG43" s="161" t="s">
        <v>198</v>
      </c>
      <c r="EH43" s="147"/>
      <c r="EI43" s="159"/>
      <c r="EJ43" s="160"/>
      <c r="EO43" s="161" t="s">
        <v>198</v>
      </c>
      <c r="EP43" s="147"/>
      <c r="EQ43" s="159"/>
      <c r="ER43" s="160"/>
      <c r="EW43" s="161" t="s">
        <v>198</v>
      </c>
      <c r="EX43" s="147"/>
      <c r="EY43" s="159"/>
      <c r="EZ43" s="160"/>
      <c r="FE43" s="161" t="s">
        <v>198</v>
      </c>
      <c r="FF43" s="147"/>
      <c r="FG43" s="159"/>
      <c r="FH43" s="160"/>
      <c r="FM43" s="161" t="s">
        <v>198</v>
      </c>
      <c r="FN43" s="147"/>
      <c r="FO43" s="159"/>
      <c r="FP43" s="160"/>
      <c r="FU43" s="161" t="s">
        <v>198</v>
      </c>
      <c r="FV43" s="147"/>
      <c r="FW43" s="159"/>
      <c r="FX43" s="160"/>
      <c r="GC43" s="161" t="s">
        <v>198</v>
      </c>
      <c r="GD43" s="147"/>
      <c r="GE43" s="159"/>
      <c r="GF43" s="160"/>
      <c r="GK43" s="161" t="s">
        <v>198</v>
      </c>
      <c r="GL43" s="147"/>
      <c r="GM43" s="159"/>
      <c r="GN43" s="160"/>
      <c r="GS43" s="161" t="s">
        <v>198</v>
      </c>
      <c r="GT43" s="147"/>
      <c r="GU43" s="159"/>
      <c r="GV43" s="160"/>
      <c r="HA43" s="161" t="s">
        <v>198</v>
      </c>
      <c r="HB43" s="147"/>
      <c r="HC43" s="159"/>
      <c r="HD43" s="160"/>
      <c r="HI43" s="161" t="s">
        <v>198</v>
      </c>
      <c r="HJ43" s="147"/>
      <c r="HK43" s="159"/>
      <c r="HL43" s="160"/>
      <c r="HQ43" s="161" t="s">
        <v>198</v>
      </c>
      <c r="HR43" s="147"/>
      <c r="HS43" s="159"/>
      <c r="HT43" s="160"/>
      <c r="HY43" s="161" t="s">
        <v>198</v>
      </c>
      <c r="HZ43" s="147"/>
      <c r="IA43" s="159"/>
      <c r="IB43" s="160"/>
      <c r="IG43" s="161" t="s">
        <v>198</v>
      </c>
      <c r="IH43" s="147"/>
      <c r="II43" s="159"/>
      <c r="IJ43" s="160"/>
      <c r="IO43" s="161" t="s">
        <v>198</v>
      </c>
      <c r="IP43" s="147"/>
      <c r="IQ43" s="159"/>
      <c r="IR43" s="160"/>
      <c r="IW43" s="161" t="s">
        <v>198</v>
      </c>
      <c r="IX43" s="147"/>
      <c r="IY43" s="159"/>
      <c r="IZ43" s="160"/>
      <c r="JE43" s="161" t="s">
        <v>198</v>
      </c>
      <c r="JF43" s="147"/>
      <c r="JG43" s="159"/>
      <c r="JH43" s="160"/>
      <c r="JM43" s="161" t="s">
        <v>198</v>
      </c>
      <c r="JN43" s="147"/>
      <c r="JO43" s="159"/>
      <c r="JP43" s="160"/>
      <c r="JU43" s="161" t="s">
        <v>198</v>
      </c>
      <c r="JV43" s="147"/>
      <c r="JW43" s="159"/>
      <c r="JX43" s="160"/>
      <c r="KC43" s="161" t="s">
        <v>198</v>
      </c>
      <c r="KD43" s="147"/>
      <c r="KE43" s="159"/>
      <c r="KF43" s="160"/>
      <c r="KK43" s="161" t="s">
        <v>198</v>
      </c>
      <c r="KL43" s="147"/>
      <c r="KM43" s="159"/>
      <c r="KN43" s="160"/>
      <c r="KS43" s="161" t="s">
        <v>198</v>
      </c>
      <c r="KT43" s="147"/>
      <c r="KU43" s="159"/>
      <c r="KV43" s="160"/>
      <c r="LA43" s="161" t="s">
        <v>198</v>
      </c>
      <c r="LB43" s="147"/>
      <c r="LC43" s="159"/>
      <c r="LD43" s="160"/>
      <c r="LI43" s="161" t="s">
        <v>198</v>
      </c>
      <c r="LJ43" s="147"/>
      <c r="LK43" s="159"/>
      <c r="LL43" s="160"/>
      <c r="LQ43" s="161" t="s">
        <v>198</v>
      </c>
      <c r="LR43" s="147"/>
      <c r="LS43" s="159"/>
      <c r="LT43" s="160"/>
      <c r="LY43" s="161" t="s">
        <v>198</v>
      </c>
      <c r="LZ43" s="147"/>
      <c r="MA43" s="159"/>
      <c r="MB43" s="160"/>
      <c r="MG43" s="161" t="s">
        <v>198</v>
      </c>
      <c r="MH43" s="147"/>
      <c r="MI43" s="159"/>
      <c r="MJ43" s="160"/>
      <c r="MO43" s="161" t="s">
        <v>198</v>
      </c>
      <c r="MP43" s="147"/>
      <c r="MQ43" s="159"/>
      <c r="MR43" s="160"/>
      <c r="MW43" s="161" t="s">
        <v>198</v>
      </c>
      <c r="MX43" s="147"/>
      <c r="MY43" s="159"/>
      <c r="MZ43" s="160"/>
      <c r="NE43" s="161" t="s">
        <v>198</v>
      </c>
      <c r="NF43" s="147"/>
      <c r="NG43" s="159"/>
      <c r="NH43" s="160"/>
      <c r="NM43" s="161" t="s">
        <v>198</v>
      </c>
      <c r="NN43" s="147"/>
      <c r="NO43" s="159"/>
      <c r="NP43" s="160"/>
      <c r="NU43" s="161" t="s">
        <v>198</v>
      </c>
      <c r="NV43" s="147"/>
      <c r="NW43" s="159"/>
      <c r="NX43" s="160"/>
      <c r="OC43" s="161" t="s">
        <v>198</v>
      </c>
      <c r="OD43" s="147"/>
      <c r="OE43" s="159"/>
      <c r="OF43" s="160"/>
      <c r="OK43" s="161" t="s">
        <v>198</v>
      </c>
      <c r="OL43" s="147"/>
      <c r="OM43" s="159"/>
      <c r="ON43" s="160"/>
      <c r="OS43" s="161" t="s">
        <v>198</v>
      </c>
      <c r="OT43" s="147"/>
      <c r="OU43" s="159"/>
      <c r="OV43" s="160"/>
      <c r="PA43" s="161" t="s">
        <v>198</v>
      </c>
      <c r="PB43" s="147"/>
      <c r="PC43" s="159"/>
      <c r="PD43" s="160"/>
      <c r="PI43" s="161" t="s">
        <v>198</v>
      </c>
      <c r="PJ43" s="147"/>
      <c r="PK43" s="159"/>
      <c r="PL43" s="160"/>
      <c r="PQ43" s="161" t="s">
        <v>198</v>
      </c>
      <c r="PR43" s="147"/>
      <c r="PS43" s="159"/>
      <c r="PT43" s="160"/>
      <c r="PY43" s="161" t="s">
        <v>198</v>
      </c>
      <c r="PZ43" s="147"/>
      <c r="QA43" s="159"/>
      <c r="QB43" s="160"/>
      <c r="QG43" s="161" t="s">
        <v>198</v>
      </c>
      <c r="QH43" s="147"/>
      <c r="QI43" s="159"/>
      <c r="QJ43" s="160"/>
      <c r="QO43" s="161" t="s">
        <v>198</v>
      </c>
      <c r="QP43" s="147"/>
      <c r="QQ43" s="159"/>
      <c r="QR43" s="160"/>
      <c r="QW43" s="161" t="s">
        <v>198</v>
      </c>
      <c r="QX43" s="147"/>
      <c r="QY43" s="159"/>
      <c r="QZ43" s="160"/>
      <c r="RE43" s="161" t="s">
        <v>198</v>
      </c>
      <c r="RF43" s="147"/>
      <c r="RG43" s="159"/>
      <c r="RH43" s="160"/>
      <c r="RM43" s="161" t="s">
        <v>198</v>
      </c>
      <c r="RN43" s="147"/>
      <c r="RO43" s="159"/>
      <c r="RP43" s="160"/>
      <c r="RU43" s="161" t="s">
        <v>198</v>
      </c>
      <c r="RV43" s="147"/>
      <c r="RW43" s="159"/>
      <c r="RX43" s="160"/>
      <c r="SC43" s="161" t="s">
        <v>198</v>
      </c>
      <c r="SD43" s="147"/>
      <c r="SE43" s="159"/>
      <c r="SF43" s="160"/>
      <c r="SK43" s="161" t="s">
        <v>198</v>
      </c>
      <c r="SL43" s="147"/>
      <c r="SM43" s="159"/>
      <c r="SN43" s="160"/>
      <c r="SS43" s="161" t="s">
        <v>198</v>
      </c>
      <c r="ST43" s="147"/>
      <c r="SU43" s="159"/>
      <c r="SV43" s="160"/>
      <c r="TA43" s="161" t="s">
        <v>198</v>
      </c>
      <c r="TB43" s="147"/>
      <c r="TC43" s="159"/>
      <c r="TD43" s="160"/>
      <c r="TI43" s="161" t="s">
        <v>198</v>
      </c>
      <c r="TJ43" s="147"/>
      <c r="TK43" s="159"/>
      <c r="TL43" s="160"/>
      <c r="TQ43" s="161" t="s">
        <v>198</v>
      </c>
      <c r="TR43" s="147"/>
      <c r="TS43" s="159"/>
      <c r="TT43" s="160"/>
      <c r="TY43" s="161" t="s">
        <v>198</v>
      </c>
      <c r="TZ43" s="147"/>
      <c r="UA43" s="159"/>
      <c r="UB43" s="160"/>
      <c r="UG43" s="161" t="s">
        <v>198</v>
      </c>
      <c r="UH43" s="147"/>
      <c r="UI43" s="159"/>
      <c r="UJ43" s="160"/>
      <c r="UO43" s="161" t="s">
        <v>198</v>
      </c>
      <c r="UP43" s="147"/>
      <c r="UQ43" s="159"/>
      <c r="UR43" s="160"/>
      <c r="UW43" s="161" t="s">
        <v>198</v>
      </c>
      <c r="UX43" s="147"/>
      <c r="UY43" s="159"/>
      <c r="UZ43" s="160"/>
      <c r="VE43" s="161" t="s">
        <v>198</v>
      </c>
      <c r="VF43" s="147"/>
      <c r="VG43" s="159"/>
      <c r="VH43" s="160"/>
      <c r="VM43" s="161" t="s">
        <v>198</v>
      </c>
      <c r="VN43" s="147"/>
      <c r="VO43" s="159"/>
      <c r="VP43" s="160"/>
      <c r="VU43" s="161" t="s">
        <v>198</v>
      </c>
      <c r="VV43" s="147"/>
      <c r="VW43" s="159"/>
      <c r="VX43" s="160"/>
      <c r="WC43" s="161" t="s">
        <v>198</v>
      </c>
      <c r="WD43" s="147"/>
      <c r="WE43" s="159"/>
      <c r="WF43" s="160"/>
      <c r="WK43" s="161" t="s">
        <v>198</v>
      </c>
      <c r="WL43" s="147"/>
      <c r="WM43" s="159"/>
      <c r="WN43" s="160"/>
      <c r="WS43" s="161" t="s">
        <v>198</v>
      </c>
      <c r="WT43" s="147"/>
      <c r="WU43" s="159"/>
      <c r="WV43" s="160"/>
      <c r="XA43" s="161" t="s">
        <v>198</v>
      </c>
      <c r="XB43" s="147"/>
      <c r="XC43" s="159"/>
      <c r="XD43" s="160"/>
      <c r="XI43" s="161" t="s">
        <v>198</v>
      </c>
      <c r="XJ43" s="147"/>
      <c r="XK43" s="159"/>
      <c r="XL43" s="160"/>
      <c r="XQ43" s="161" t="s">
        <v>198</v>
      </c>
      <c r="XR43" s="147"/>
      <c r="XS43" s="159"/>
      <c r="XT43" s="160"/>
      <c r="XY43" s="161" t="s">
        <v>198</v>
      </c>
      <c r="XZ43" s="147"/>
      <c r="YA43" s="159"/>
      <c r="YB43" s="160"/>
      <c r="YG43" s="161" t="s">
        <v>198</v>
      </c>
      <c r="YH43" s="147"/>
      <c r="YI43" s="159"/>
      <c r="YJ43" s="160"/>
      <c r="YO43" s="161" t="s">
        <v>198</v>
      </c>
      <c r="YP43" s="147"/>
      <c r="YQ43" s="159"/>
      <c r="YR43" s="160"/>
      <c r="YW43" s="161" t="s">
        <v>198</v>
      </c>
      <c r="YX43" s="147"/>
      <c r="YY43" s="159"/>
      <c r="YZ43" s="160"/>
      <c r="ZE43" s="161" t="s">
        <v>198</v>
      </c>
      <c r="ZF43" s="147"/>
      <c r="ZG43" s="159"/>
      <c r="ZH43" s="160"/>
      <c r="ZM43" s="161" t="s">
        <v>198</v>
      </c>
      <c r="ZN43" s="147"/>
      <c r="ZO43" s="159"/>
      <c r="ZP43" s="160"/>
      <c r="ZU43" s="161" t="s">
        <v>198</v>
      </c>
      <c r="ZV43" s="147"/>
      <c r="ZW43" s="159"/>
      <c r="ZX43" s="160"/>
      <c r="AAC43" s="161" t="s">
        <v>198</v>
      </c>
      <c r="AAD43" s="147"/>
      <c r="AAE43" s="159"/>
      <c r="AAF43" s="160"/>
      <c r="AAK43" s="161" t="s">
        <v>198</v>
      </c>
      <c r="AAL43" s="147"/>
      <c r="AAM43" s="159"/>
      <c r="AAN43" s="160"/>
      <c r="AAS43" s="161" t="s">
        <v>198</v>
      </c>
      <c r="AAT43" s="147"/>
      <c r="AAU43" s="159"/>
      <c r="AAV43" s="160"/>
      <c r="ABA43" s="161" t="s">
        <v>198</v>
      </c>
      <c r="ABB43" s="147"/>
      <c r="ABC43" s="159"/>
      <c r="ABD43" s="160"/>
      <c r="ABI43" s="161" t="s">
        <v>198</v>
      </c>
      <c r="ABJ43" s="147"/>
      <c r="ABK43" s="159"/>
      <c r="ABL43" s="160"/>
      <c r="ABQ43" s="161" t="s">
        <v>198</v>
      </c>
      <c r="ABR43" s="147"/>
      <c r="ABS43" s="159"/>
      <c r="ABT43" s="160"/>
      <c r="ABY43" s="161" t="s">
        <v>198</v>
      </c>
      <c r="ABZ43" s="147"/>
      <c r="ACA43" s="159"/>
      <c r="ACB43" s="160"/>
      <c r="ACG43" s="161" t="s">
        <v>198</v>
      </c>
      <c r="ACH43" s="147"/>
      <c r="ACI43" s="159"/>
      <c r="ACJ43" s="160"/>
      <c r="ACO43" s="161" t="s">
        <v>198</v>
      </c>
      <c r="ACP43" s="147"/>
      <c r="ACQ43" s="159"/>
      <c r="ACR43" s="160"/>
      <c r="ACW43" s="161" t="s">
        <v>198</v>
      </c>
      <c r="ACX43" s="147"/>
      <c r="ACY43" s="159"/>
      <c r="ACZ43" s="160"/>
      <c r="ADE43" s="161" t="s">
        <v>198</v>
      </c>
      <c r="ADF43" s="147"/>
      <c r="ADG43" s="159"/>
      <c r="ADH43" s="160"/>
      <c r="ADM43" s="161" t="s">
        <v>198</v>
      </c>
      <c r="ADN43" s="147"/>
      <c r="ADO43" s="159"/>
      <c r="ADP43" s="160"/>
      <c r="ADU43" s="161" t="s">
        <v>198</v>
      </c>
      <c r="ADV43" s="147"/>
      <c r="ADW43" s="159"/>
      <c r="ADX43" s="160"/>
      <c r="AEC43" s="161" t="s">
        <v>198</v>
      </c>
      <c r="AED43" s="147"/>
      <c r="AEE43" s="159"/>
      <c r="AEF43" s="160"/>
      <c r="AEK43" s="161" t="s">
        <v>198</v>
      </c>
      <c r="AEL43" s="147"/>
      <c r="AEM43" s="159"/>
      <c r="AEN43" s="160"/>
      <c r="AES43" s="161" t="s">
        <v>198</v>
      </c>
      <c r="AET43" s="147"/>
      <c r="AEU43" s="159"/>
      <c r="AEV43" s="160"/>
      <c r="AFA43" s="161" t="s">
        <v>198</v>
      </c>
      <c r="AFB43" s="147"/>
      <c r="AFC43" s="159"/>
      <c r="AFD43" s="160"/>
      <c r="AFI43" s="161" t="s">
        <v>198</v>
      </c>
      <c r="AFJ43" s="147"/>
      <c r="AFK43" s="159"/>
      <c r="AFL43" s="160"/>
      <c r="AFQ43" s="161" t="s">
        <v>198</v>
      </c>
      <c r="AFR43" s="147"/>
      <c r="AFS43" s="159"/>
      <c r="AFT43" s="160"/>
      <c r="AFY43" s="161" t="s">
        <v>198</v>
      </c>
      <c r="AFZ43" s="147"/>
      <c r="AGA43" s="159"/>
      <c r="AGB43" s="160"/>
      <c r="AGG43" s="161" t="s">
        <v>198</v>
      </c>
      <c r="AGH43" s="147"/>
      <c r="AGI43" s="159"/>
      <c r="AGJ43" s="160"/>
      <c r="AGO43" s="161" t="s">
        <v>198</v>
      </c>
      <c r="AGP43" s="147"/>
      <c r="AGQ43" s="159"/>
      <c r="AGR43" s="160"/>
      <c r="AGW43" s="161" t="s">
        <v>198</v>
      </c>
      <c r="AGX43" s="147"/>
      <c r="AGY43" s="159"/>
      <c r="AGZ43" s="160"/>
      <c r="AHE43" s="161" t="s">
        <v>198</v>
      </c>
      <c r="AHF43" s="147"/>
      <c r="AHG43" s="159"/>
      <c r="AHH43" s="160"/>
      <c r="AHM43" s="161" t="s">
        <v>198</v>
      </c>
      <c r="AHN43" s="147"/>
      <c r="AHO43" s="159"/>
      <c r="AHP43" s="160"/>
      <c r="AHU43" s="161" t="s">
        <v>198</v>
      </c>
      <c r="AHV43" s="147"/>
      <c r="AHW43" s="159"/>
      <c r="AHX43" s="160"/>
      <c r="AIC43" s="161" t="s">
        <v>198</v>
      </c>
      <c r="AID43" s="147"/>
      <c r="AIE43" s="159"/>
      <c r="AIF43" s="160"/>
      <c r="AIK43" s="161" t="s">
        <v>198</v>
      </c>
      <c r="AIL43" s="147"/>
      <c r="AIM43" s="159"/>
      <c r="AIN43" s="160"/>
      <c r="AIS43" s="161" t="s">
        <v>198</v>
      </c>
      <c r="AIT43" s="147"/>
      <c r="AIU43" s="159"/>
      <c r="AIV43" s="160"/>
      <c r="AJA43" s="161" t="s">
        <v>198</v>
      </c>
      <c r="AJB43" s="147"/>
      <c r="AJC43" s="159"/>
      <c r="AJD43" s="160"/>
      <c r="AJI43" s="161" t="s">
        <v>198</v>
      </c>
      <c r="AJJ43" s="147"/>
      <c r="AJK43" s="159"/>
      <c r="AJL43" s="160"/>
      <c r="AJQ43" s="161" t="s">
        <v>198</v>
      </c>
      <c r="AJR43" s="147"/>
      <c r="AJS43" s="159"/>
      <c r="AJT43" s="160"/>
      <c r="AJY43" s="161" t="s">
        <v>198</v>
      </c>
      <c r="AJZ43" s="147"/>
      <c r="AKA43" s="159"/>
      <c r="AKB43" s="160"/>
      <c r="AKG43" s="161" t="s">
        <v>198</v>
      </c>
      <c r="AKH43" s="147"/>
      <c r="AKI43" s="159"/>
      <c r="AKJ43" s="160"/>
      <c r="AKO43" s="161" t="s">
        <v>198</v>
      </c>
      <c r="AKP43" s="147"/>
      <c r="AKQ43" s="159"/>
      <c r="AKR43" s="160"/>
      <c r="AKW43" s="161" t="s">
        <v>198</v>
      </c>
      <c r="AKX43" s="147"/>
      <c r="AKY43" s="159"/>
      <c r="AKZ43" s="160"/>
      <c r="ALE43" s="161" t="s">
        <v>198</v>
      </c>
      <c r="ALF43" s="147"/>
      <c r="ALG43" s="159"/>
      <c r="ALH43" s="160"/>
      <c r="ALM43" s="161" t="s">
        <v>198</v>
      </c>
      <c r="ALN43" s="147"/>
      <c r="ALO43" s="159"/>
      <c r="ALP43" s="160"/>
      <c r="ALU43" s="161" t="s">
        <v>198</v>
      </c>
      <c r="ALV43" s="147"/>
      <c r="ALW43" s="159"/>
      <c r="ALX43" s="160"/>
      <c r="AMC43" s="161" t="s">
        <v>198</v>
      </c>
      <c r="AMD43" s="147"/>
      <c r="AME43" s="159"/>
      <c r="AMF43" s="160"/>
      <c r="AMK43" s="161" t="s">
        <v>198</v>
      </c>
      <c r="AML43" s="147"/>
      <c r="AMM43" s="159"/>
      <c r="AMN43" s="160"/>
      <c r="AMS43" s="161" t="s">
        <v>198</v>
      </c>
      <c r="AMT43" s="147"/>
      <c r="AMU43" s="159"/>
      <c r="AMV43" s="160"/>
      <c r="ANA43" s="161" t="s">
        <v>198</v>
      </c>
      <c r="ANB43" s="147"/>
      <c r="ANC43" s="159"/>
      <c r="AND43" s="160"/>
      <c r="ANI43" s="161" t="s">
        <v>198</v>
      </c>
      <c r="ANJ43" s="147"/>
      <c r="ANK43" s="159"/>
      <c r="ANL43" s="160"/>
      <c r="ANQ43" s="161" t="s">
        <v>198</v>
      </c>
      <c r="ANR43" s="147"/>
      <c r="ANS43" s="159"/>
      <c r="ANT43" s="160"/>
      <c r="ANY43" s="161" t="s">
        <v>198</v>
      </c>
      <c r="ANZ43" s="147"/>
      <c r="AOA43" s="159"/>
      <c r="AOB43" s="160"/>
      <c r="AOG43" s="161" t="s">
        <v>198</v>
      </c>
      <c r="AOH43" s="147"/>
      <c r="AOI43" s="159"/>
      <c r="AOJ43" s="160"/>
      <c r="AOO43" s="161" t="s">
        <v>198</v>
      </c>
      <c r="AOP43" s="147"/>
      <c r="AOQ43" s="159"/>
      <c r="AOR43" s="160"/>
      <c r="AOW43" s="161" t="s">
        <v>198</v>
      </c>
      <c r="AOX43" s="147"/>
      <c r="AOY43" s="159"/>
      <c r="AOZ43" s="160"/>
      <c r="APE43" s="161" t="s">
        <v>198</v>
      </c>
      <c r="APF43" s="147"/>
      <c r="APG43" s="159"/>
      <c r="APH43" s="160"/>
      <c r="APM43" s="161" t="s">
        <v>198</v>
      </c>
      <c r="APN43" s="147"/>
      <c r="APO43" s="159"/>
      <c r="APP43" s="160"/>
      <c r="APU43" s="161" t="s">
        <v>198</v>
      </c>
      <c r="APV43" s="147"/>
      <c r="APW43" s="159"/>
      <c r="APX43" s="160"/>
      <c r="AQC43" s="161" t="s">
        <v>198</v>
      </c>
      <c r="AQD43" s="147"/>
      <c r="AQE43" s="159"/>
      <c r="AQF43" s="160"/>
      <c r="AQK43" s="161" t="s">
        <v>198</v>
      </c>
      <c r="AQL43" s="147"/>
      <c r="AQM43" s="159"/>
      <c r="AQN43" s="160"/>
      <c r="AQS43" s="161" t="s">
        <v>198</v>
      </c>
      <c r="AQT43" s="147"/>
      <c r="AQU43" s="159"/>
      <c r="AQV43" s="160"/>
      <c r="ARA43" s="161" t="s">
        <v>198</v>
      </c>
      <c r="ARB43" s="147"/>
      <c r="ARC43" s="159"/>
      <c r="ARD43" s="160"/>
      <c r="ARI43" s="161" t="s">
        <v>198</v>
      </c>
      <c r="ARJ43" s="147"/>
      <c r="ARK43" s="159"/>
      <c r="ARL43" s="160"/>
      <c r="ARQ43" s="161" t="s">
        <v>198</v>
      </c>
      <c r="ARR43" s="147"/>
      <c r="ARS43" s="159"/>
      <c r="ART43" s="160"/>
      <c r="ARY43" s="161" t="s">
        <v>198</v>
      </c>
      <c r="ARZ43" s="147"/>
      <c r="ASA43" s="159"/>
      <c r="ASB43" s="160"/>
      <c r="ASG43" s="161" t="s">
        <v>198</v>
      </c>
      <c r="ASH43" s="147"/>
      <c r="ASI43" s="159"/>
      <c r="ASJ43" s="160"/>
      <c r="ASO43" s="161" t="s">
        <v>198</v>
      </c>
      <c r="ASP43" s="147"/>
      <c r="ASQ43" s="159"/>
      <c r="ASR43" s="160"/>
      <c r="ASW43" s="161" t="s">
        <v>198</v>
      </c>
      <c r="ASX43" s="147"/>
      <c r="ASY43" s="159"/>
      <c r="ASZ43" s="160"/>
      <c r="ATE43" s="161" t="s">
        <v>198</v>
      </c>
      <c r="ATF43" s="147"/>
      <c r="ATG43" s="159"/>
      <c r="ATH43" s="160"/>
      <c r="ATM43" s="161" t="s">
        <v>198</v>
      </c>
      <c r="ATN43" s="147"/>
      <c r="ATO43" s="159"/>
      <c r="ATP43" s="160"/>
      <c r="ATU43" s="161" t="s">
        <v>198</v>
      </c>
      <c r="ATV43" s="147"/>
      <c r="ATW43" s="159"/>
      <c r="ATX43" s="160"/>
      <c r="AUC43" s="161" t="s">
        <v>198</v>
      </c>
      <c r="AUD43" s="147"/>
      <c r="AUE43" s="159"/>
      <c r="AUF43" s="160"/>
      <c r="AUK43" s="161" t="s">
        <v>198</v>
      </c>
      <c r="AUL43" s="147"/>
      <c r="AUM43" s="159"/>
      <c r="AUN43" s="160"/>
      <c r="AUS43" s="161" t="s">
        <v>198</v>
      </c>
      <c r="AUT43" s="147"/>
      <c r="AUU43" s="159"/>
      <c r="AUV43" s="160"/>
      <c r="AVA43" s="161" t="s">
        <v>198</v>
      </c>
      <c r="AVB43" s="147"/>
      <c r="AVC43" s="159"/>
      <c r="AVD43" s="160"/>
      <c r="AVI43" s="161" t="s">
        <v>198</v>
      </c>
      <c r="AVJ43" s="147"/>
      <c r="AVK43" s="159"/>
      <c r="AVL43" s="160"/>
      <c r="AVQ43" s="161" t="s">
        <v>198</v>
      </c>
      <c r="AVR43" s="147"/>
      <c r="AVS43" s="159"/>
      <c r="AVT43" s="160"/>
      <c r="AVY43" s="161" t="s">
        <v>198</v>
      </c>
      <c r="AVZ43" s="147"/>
      <c r="AWA43" s="159"/>
      <c r="AWB43" s="160"/>
      <c r="AWG43" s="161" t="s">
        <v>198</v>
      </c>
      <c r="AWH43" s="147"/>
      <c r="AWI43" s="159"/>
      <c r="AWJ43" s="160"/>
      <c r="AWO43" s="161" t="s">
        <v>198</v>
      </c>
      <c r="AWP43" s="147"/>
      <c r="AWQ43" s="159"/>
      <c r="AWR43" s="160"/>
      <c r="AWW43" s="161" t="s">
        <v>198</v>
      </c>
      <c r="AWX43" s="147"/>
      <c r="AWY43" s="159"/>
      <c r="AWZ43" s="160"/>
      <c r="AXE43" s="161" t="s">
        <v>198</v>
      </c>
      <c r="AXF43" s="147"/>
      <c r="AXG43" s="159"/>
      <c r="AXH43" s="160"/>
      <c r="AXM43" s="161" t="s">
        <v>198</v>
      </c>
      <c r="AXN43" s="147"/>
      <c r="AXO43" s="159"/>
      <c r="AXP43" s="160"/>
      <c r="AXU43" s="161" t="s">
        <v>198</v>
      </c>
      <c r="AXV43" s="147"/>
      <c r="AXW43" s="159"/>
      <c r="AXX43" s="160"/>
      <c r="AYC43" s="161" t="s">
        <v>198</v>
      </c>
      <c r="AYD43" s="147"/>
      <c r="AYE43" s="159"/>
      <c r="AYF43" s="160"/>
      <c r="AYK43" s="161" t="s">
        <v>198</v>
      </c>
      <c r="AYL43" s="147"/>
      <c r="AYM43" s="159"/>
      <c r="AYN43" s="160"/>
      <c r="AYS43" s="161" t="s">
        <v>198</v>
      </c>
      <c r="AYT43" s="147"/>
      <c r="AYU43" s="159"/>
      <c r="AYV43" s="160"/>
      <c r="AZA43" s="161" t="s">
        <v>198</v>
      </c>
      <c r="AZB43" s="147"/>
      <c r="AZC43" s="159"/>
      <c r="AZD43" s="160"/>
      <c r="AZI43" s="161" t="s">
        <v>198</v>
      </c>
      <c r="AZJ43" s="147"/>
      <c r="AZK43" s="159"/>
      <c r="AZL43" s="160"/>
      <c r="AZQ43" s="161" t="s">
        <v>198</v>
      </c>
      <c r="AZR43" s="147"/>
      <c r="AZS43" s="159"/>
      <c r="AZT43" s="160"/>
      <c r="AZY43" s="161" t="s">
        <v>198</v>
      </c>
      <c r="AZZ43" s="147"/>
      <c r="BAA43" s="159"/>
      <c r="BAB43" s="160"/>
      <c r="BAG43" s="161" t="s">
        <v>198</v>
      </c>
      <c r="BAH43" s="147"/>
      <c r="BAI43" s="159"/>
      <c r="BAJ43" s="160"/>
      <c r="BAO43" s="161" t="s">
        <v>198</v>
      </c>
      <c r="BAP43" s="147"/>
      <c r="BAQ43" s="159"/>
      <c r="BAR43" s="160"/>
      <c r="BAW43" s="161" t="s">
        <v>198</v>
      </c>
      <c r="BAX43" s="147"/>
      <c r="BAY43" s="159"/>
      <c r="BAZ43" s="160"/>
      <c r="BBE43" s="161" t="s">
        <v>198</v>
      </c>
      <c r="BBF43" s="147"/>
      <c r="BBG43" s="159"/>
      <c r="BBH43" s="160"/>
      <c r="BBM43" s="161" t="s">
        <v>198</v>
      </c>
      <c r="BBN43" s="147"/>
      <c r="BBO43" s="159"/>
      <c r="BBP43" s="160"/>
      <c r="BBU43" s="161" t="s">
        <v>198</v>
      </c>
      <c r="BBV43" s="147"/>
      <c r="BBW43" s="159"/>
      <c r="BBX43" s="160"/>
      <c r="BCC43" s="161" t="s">
        <v>198</v>
      </c>
      <c r="BCD43" s="147"/>
      <c r="BCE43" s="159"/>
      <c r="BCF43" s="160"/>
      <c r="BCK43" s="161" t="s">
        <v>198</v>
      </c>
      <c r="BCL43" s="147"/>
      <c r="BCM43" s="159"/>
      <c r="BCN43" s="160"/>
      <c r="BCS43" s="161" t="s">
        <v>198</v>
      </c>
      <c r="BCT43" s="147"/>
      <c r="BCU43" s="159"/>
      <c r="BCV43" s="160"/>
      <c r="BDA43" s="161" t="s">
        <v>198</v>
      </c>
      <c r="BDB43" s="147"/>
      <c r="BDC43" s="159"/>
      <c r="BDD43" s="160"/>
      <c r="BDI43" s="161" t="s">
        <v>198</v>
      </c>
      <c r="BDJ43" s="147"/>
      <c r="BDK43" s="159"/>
      <c r="BDL43" s="160"/>
      <c r="BDQ43" s="161" t="s">
        <v>198</v>
      </c>
      <c r="BDR43" s="147"/>
      <c r="BDS43" s="159"/>
      <c r="BDT43" s="160"/>
      <c r="BDY43" s="161" t="s">
        <v>198</v>
      </c>
      <c r="BDZ43" s="147"/>
      <c r="BEA43" s="159"/>
      <c r="BEB43" s="160"/>
      <c r="BEG43" s="161" t="s">
        <v>198</v>
      </c>
      <c r="BEH43" s="147"/>
      <c r="BEI43" s="159"/>
      <c r="BEJ43" s="160"/>
      <c r="BEO43" s="161" t="s">
        <v>198</v>
      </c>
      <c r="BEP43" s="147"/>
      <c r="BEQ43" s="159"/>
      <c r="BER43" s="160"/>
      <c r="BEW43" s="161" t="s">
        <v>198</v>
      </c>
      <c r="BEX43" s="147"/>
      <c r="BEY43" s="159"/>
      <c r="BEZ43" s="160"/>
      <c r="BFE43" s="161" t="s">
        <v>198</v>
      </c>
      <c r="BFF43" s="147"/>
      <c r="BFG43" s="159"/>
      <c r="BFH43" s="160"/>
      <c r="BFM43" s="161" t="s">
        <v>198</v>
      </c>
      <c r="BFN43" s="147"/>
      <c r="BFO43" s="159"/>
      <c r="BFP43" s="160"/>
      <c r="BFU43" s="161" t="s">
        <v>198</v>
      </c>
      <c r="BFV43" s="147"/>
      <c r="BFW43" s="159"/>
      <c r="BFX43" s="160"/>
      <c r="BGC43" s="161" t="s">
        <v>198</v>
      </c>
      <c r="BGD43" s="147"/>
      <c r="BGE43" s="159"/>
      <c r="BGF43" s="160"/>
      <c r="BGK43" s="161" t="s">
        <v>198</v>
      </c>
      <c r="BGL43" s="147"/>
      <c r="BGM43" s="159"/>
      <c r="BGN43" s="160"/>
      <c r="BGS43" s="161" t="s">
        <v>198</v>
      </c>
      <c r="BGT43" s="147"/>
      <c r="BGU43" s="159"/>
      <c r="BGV43" s="160"/>
      <c r="BHA43" s="161" t="s">
        <v>198</v>
      </c>
      <c r="BHB43" s="147"/>
      <c r="BHC43" s="159"/>
      <c r="BHD43" s="160"/>
      <c r="BHI43" s="161" t="s">
        <v>198</v>
      </c>
      <c r="BHJ43" s="147"/>
      <c r="BHK43" s="159"/>
      <c r="BHL43" s="160"/>
      <c r="BHQ43" s="161" t="s">
        <v>198</v>
      </c>
      <c r="BHR43" s="147"/>
      <c r="BHS43" s="159"/>
      <c r="BHT43" s="160"/>
      <c r="BHY43" s="161" t="s">
        <v>198</v>
      </c>
      <c r="BHZ43" s="147"/>
      <c r="BIA43" s="159"/>
      <c r="BIB43" s="160"/>
      <c r="BIG43" s="161" t="s">
        <v>198</v>
      </c>
      <c r="BIH43" s="147"/>
      <c r="BII43" s="159"/>
      <c r="BIJ43" s="160"/>
      <c r="BIO43" s="161" t="s">
        <v>198</v>
      </c>
      <c r="BIP43" s="147"/>
      <c r="BIQ43" s="159"/>
      <c r="BIR43" s="160"/>
      <c r="BIW43" s="161" t="s">
        <v>198</v>
      </c>
      <c r="BIX43" s="147"/>
      <c r="BIY43" s="159"/>
      <c r="BIZ43" s="160"/>
      <c r="BJE43" s="161" t="s">
        <v>198</v>
      </c>
      <c r="BJF43" s="147"/>
      <c r="BJG43" s="159"/>
      <c r="BJH43" s="160"/>
      <c r="BJM43" s="161" t="s">
        <v>198</v>
      </c>
      <c r="BJN43" s="147"/>
      <c r="BJO43" s="159"/>
      <c r="BJP43" s="160"/>
      <c r="BJU43" s="161" t="s">
        <v>198</v>
      </c>
      <c r="BJV43" s="147"/>
      <c r="BJW43" s="159"/>
      <c r="BJX43" s="160"/>
      <c r="BKC43" s="161" t="s">
        <v>198</v>
      </c>
      <c r="BKD43" s="147"/>
      <c r="BKE43" s="159"/>
      <c r="BKF43" s="160"/>
      <c r="BKK43" s="161" t="s">
        <v>198</v>
      </c>
      <c r="BKL43" s="147"/>
      <c r="BKM43" s="159"/>
      <c r="BKN43" s="160"/>
      <c r="BKS43" s="161" t="s">
        <v>198</v>
      </c>
      <c r="BKT43" s="147"/>
      <c r="BKU43" s="159"/>
      <c r="BKV43" s="160"/>
      <c r="BLA43" s="161" t="s">
        <v>198</v>
      </c>
      <c r="BLB43" s="147"/>
      <c r="BLC43" s="159"/>
      <c r="BLD43" s="160"/>
      <c r="BLI43" s="161" t="s">
        <v>198</v>
      </c>
      <c r="BLJ43" s="147"/>
      <c r="BLK43" s="159"/>
      <c r="BLL43" s="160"/>
      <c r="BLQ43" s="161" t="s">
        <v>198</v>
      </c>
      <c r="BLR43" s="147"/>
      <c r="BLS43" s="159"/>
      <c r="BLT43" s="160"/>
      <c r="BLY43" s="161" t="s">
        <v>198</v>
      </c>
      <c r="BLZ43" s="147"/>
      <c r="BMA43" s="159"/>
      <c r="BMB43" s="160"/>
      <c r="BMG43" s="161" t="s">
        <v>198</v>
      </c>
      <c r="BMH43" s="147"/>
      <c r="BMI43" s="159"/>
      <c r="BMJ43" s="160"/>
      <c r="BMO43" s="161" t="s">
        <v>198</v>
      </c>
      <c r="BMP43" s="147"/>
      <c r="BMQ43" s="159"/>
      <c r="BMR43" s="160"/>
      <c r="BMW43" s="161" t="s">
        <v>198</v>
      </c>
      <c r="BMX43" s="147"/>
      <c r="BMY43" s="159"/>
      <c r="BMZ43" s="160"/>
      <c r="BNE43" s="161" t="s">
        <v>198</v>
      </c>
      <c r="BNF43" s="147"/>
      <c r="BNG43" s="159"/>
      <c r="BNH43" s="160"/>
      <c r="BNM43" s="161" t="s">
        <v>198</v>
      </c>
      <c r="BNN43" s="147"/>
      <c r="BNO43" s="159"/>
      <c r="BNP43" s="160"/>
      <c r="BNU43" s="161" t="s">
        <v>198</v>
      </c>
      <c r="BNV43" s="147"/>
      <c r="BNW43" s="159"/>
      <c r="BNX43" s="160"/>
      <c r="BOC43" s="161" t="s">
        <v>198</v>
      </c>
      <c r="BOD43" s="147"/>
      <c r="BOE43" s="159"/>
      <c r="BOF43" s="160"/>
      <c r="BOK43" s="161" t="s">
        <v>198</v>
      </c>
      <c r="BOL43" s="147"/>
      <c r="BOM43" s="159"/>
      <c r="BON43" s="160"/>
      <c r="BOS43" s="161" t="s">
        <v>198</v>
      </c>
      <c r="BOT43" s="147"/>
      <c r="BOU43" s="159"/>
      <c r="BOV43" s="160"/>
      <c r="BPA43" s="161" t="s">
        <v>198</v>
      </c>
      <c r="BPB43" s="147"/>
      <c r="BPC43" s="159"/>
      <c r="BPD43" s="160"/>
      <c r="BPI43" s="161" t="s">
        <v>198</v>
      </c>
      <c r="BPJ43" s="147"/>
      <c r="BPK43" s="159"/>
      <c r="BPL43" s="160"/>
      <c r="BPQ43" s="161" t="s">
        <v>198</v>
      </c>
      <c r="BPR43" s="147"/>
      <c r="BPS43" s="159"/>
      <c r="BPT43" s="160"/>
      <c r="BPY43" s="161" t="s">
        <v>198</v>
      </c>
      <c r="BPZ43" s="147"/>
      <c r="BQA43" s="159"/>
      <c r="BQB43" s="160"/>
      <c r="BQG43" s="161" t="s">
        <v>198</v>
      </c>
      <c r="BQH43" s="147"/>
      <c r="BQI43" s="159"/>
      <c r="BQJ43" s="160"/>
      <c r="BQO43" s="161" t="s">
        <v>198</v>
      </c>
      <c r="BQP43" s="147"/>
      <c r="BQQ43" s="159"/>
      <c r="BQR43" s="160"/>
      <c r="BQW43" s="161" t="s">
        <v>198</v>
      </c>
      <c r="BQX43" s="147"/>
      <c r="BQY43" s="159"/>
      <c r="BQZ43" s="160"/>
      <c r="BRE43" s="161" t="s">
        <v>198</v>
      </c>
      <c r="BRF43" s="147"/>
      <c r="BRG43" s="159"/>
      <c r="BRH43" s="160"/>
      <c r="BRM43" s="161" t="s">
        <v>198</v>
      </c>
      <c r="BRN43" s="147"/>
      <c r="BRO43" s="159"/>
      <c r="BRP43" s="160"/>
      <c r="BRU43" s="161" t="s">
        <v>198</v>
      </c>
      <c r="BRV43" s="147"/>
      <c r="BRW43" s="159"/>
      <c r="BRX43" s="160"/>
      <c r="BSC43" s="161" t="s">
        <v>198</v>
      </c>
      <c r="BSD43" s="147"/>
      <c r="BSE43" s="159"/>
      <c r="BSF43" s="160"/>
      <c r="BSK43" s="161" t="s">
        <v>198</v>
      </c>
      <c r="BSL43" s="147"/>
      <c r="BSM43" s="159"/>
      <c r="BSN43" s="160"/>
      <c r="BSS43" s="161" t="s">
        <v>198</v>
      </c>
      <c r="BST43" s="147"/>
      <c r="BSU43" s="159"/>
      <c r="BSV43" s="160"/>
      <c r="BTA43" s="161" t="s">
        <v>198</v>
      </c>
      <c r="BTB43" s="147"/>
      <c r="BTC43" s="159"/>
      <c r="BTD43" s="160"/>
      <c r="BTI43" s="161" t="s">
        <v>198</v>
      </c>
      <c r="BTJ43" s="147"/>
      <c r="BTK43" s="159"/>
      <c r="BTL43" s="160"/>
      <c r="BTQ43" s="161" t="s">
        <v>198</v>
      </c>
      <c r="BTR43" s="147"/>
      <c r="BTS43" s="159"/>
      <c r="BTT43" s="160"/>
      <c r="BTY43" s="161" t="s">
        <v>198</v>
      </c>
      <c r="BTZ43" s="147"/>
      <c r="BUA43" s="159"/>
      <c r="BUB43" s="160"/>
      <c r="BUG43" s="161" t="s">
        <v>198</v>
      </c>
      <c r="BUH43" s="147"/>
      <c r="BUI43" s="159"/>
      <c r="BUJ43" s="160"/>
      <c r="BUO43" s="161" t="s">
        <v>198</v>
      </c>
      <c r="BUP43" s="147"/>
      <c r="BUQ43" s="159"/>
      <c r="BUR43" s="160"/>
      <c r="BUW43" s="161" t="s">
        <v>198</v>
      </c>
      <c r="BUX43" s="147"/>
      <c r="BUY43" s="159"/>
      <c r="BUZ43" s="160"/>
      <c r="BVE43" s="161" t="s">
        <v>198</v>
      </c>
      <c r="BVF43" s="147"/>
      <c r="BVG43" s="159"/>
      <c r="BVH43" s="160"/>
      <c r="BVM43" s="161" t="s">
        <v>198</v>
      </c>
      <c r="BVN43" s="147"/>
      <c r="BVO43" s="159"/>
      <c r="BVP43" s="160"/>
      <c r="BVU43" s="161" t="s">
        <v>198</v>
      </c>
      <c r="BVV43" s="147"/>
      <c r="BVW43" s="159"/>
      <c r="BVX43" s="160"/>
      <c r="BWC43" s="161" t="s">
        <v>198</v>
      </c>
      <c r="BWD43" s="147"/>
      <c r="BWE43" s="159"/>
      <c r="BWF43" s="160"/>
      <c r="BWK43" s="161" t="s">
        <v>198</v>
      </c>
      <c r="BWL43" s="147"/>
      <c r="BWM43" s="159"/>
      <c r="BWN43" s="160"/>
      <c r="BWS43" s="161" t="s">
        <v>198</v>
      </c>
      <c r="BWT43" s="147"/>
      <c r="BWU43" s="159"/>
      <c r="BWV43" s="160"/>
      <c r="BXA43" s="161" t="s">
        <v>198</v>
      </c>
      <c r="BXB43" s="147"/>
      <c r="BXC43" s="159"/>
      <c r="BXD43" s="160"/>
      <c r="BXI43" s="161" t="s">
        <v>198</v>
      </c>
      <c r="BXJ43" s="147"/>
      <c r="BXK43" s="159"/>
      <c r="BXL43" s="160"/>
      <c r="BXQ43" s="161" t="s">
        <v>198</v>
      </c>
      <c r="BXR43" s="147"/>
      <c r="BXS43" s="159"/>
      <c r="BXT43" s="160"/>
      <c r="BXY43" s="161" t="s">
        <v>198</v>
      </c>
      <c r="BXZ43" s="147"/>
      <c r="BYA43" s="159"/>
      <c r="BYB43" s="160"/>
      <c r="BYG43" s="161" t="s">
        <v>198</v>
      </c>
      <c r="BYH43" s="147"/>
      <c r="BYI43" s="159"/>
      <c r="BYJ43" s="160"/>
      <c r="BYO43" s="161" t="s">
        <v>198</v>
      </c>
      <c r="BYP43" s="147"/>
      <c r="BYQ43" s="159"/>
      <c r="BYR43" s="160"/>
      <c r="BYW43" s="161" t="s">
        <v>198</v>
      </c>
      <c r="BYX43" s="147"/>
      <c r="BYY43" s="159"/>
      <c r="BYZ43" s="160"/>
      <c r="BZE43" s="161" t="s">
        <v>198</v>
      </c>
      <c r="BZF43" s="147"/>
      <c r="BZG43" s="159"/>
      <c r="BZH43" s="160"/>
      <c r="BZM43" s="161" t="s">
        <v>198</v>
      </c>
      <c r="BZN43" s="147"/>
      <c r="BZO43" s="159"/>
      <c r="BZP43" s="160"/>
      <c r="BZU43" s="161" t="s">
        <v>198</v>
      </c>
      <c r="BZV43" s="147"/>
      <c r="BZW43" s="159"/>
      <c r="BZX43" s="160"/>
      <c r="CAC43" s="161" t="s">
        <v>198</v>
      </c>
      <c r="CAD43" s="147"/>
      <c r="CAE43" s="159"/>
      <c r="CAF43" s="160"/>
      <c r="CAK43" s="161" t="s">
        <v>198</v>
      </c>
      <c r="CAL43" s="147"/>
      <c r="CAM43" s="159"/>
      <c r="CAN43" s="160"/>
      <c r="CAS43" s="161" t="s">
        <v>198</v>
      </c>
      <c r="CAT43" s="147"/>
      <c r="CAU43" s="159"/>
      <c r="CAV43" s="160"/>
      <c r="CBA43" s="161" t="s">
        <v>198</v>
      </c>
      <c r="CBB43" s="147"/>
      <c r="CBC43" s="159"/>
      <c r="CBD43" s="160"/>
      <c r="CBI43" s="161" t="s">
        <v>198</v>
      </c>
      <c r="CBJ43" s="147"/>
      <c r="CBK43" s="159"/>
      <c r="CBL43" s="160"/>
      <c r="CBQ43" s="161" t="s">
        <v>198</v>
      </c>
      <c r="CBR43" s="147"/>
      <c r="CBS43" s="159"/>
      <c r="CBT43" s="160"/>
      <c r="CBY43" s="161" t="s">
        <v>198</v>
      </c>
      <c r="CBZ43" s="147"/>
      <c r="CCA43" s="159"/>
      <c r="CCB43" s="160"/>
      <c r="CCG43" s="161" t="s">
        <v>198</v>
      </c>
      <c r="CCH43" s="147"/>
      <c r="CCI43" s="159"/>
      <c r="CCJ43" s="160"/>
      <c r="CCO43" s="161" t="s">
        <v>198</v>
      </c>
      <c r="CCP43" s="147"/>
      <c r="CCQ43" s="159"/>
      <c r="CCR43" s="160"/>
      <c r="CCW43" s="161" t="s">
        <v>198</v>
      </c>
      <c r="CCX43" s="147"/>
      <c r="CCY43" s="159"/>
      <c r="CCZ43" s="160"/>
      <c r="CDE43" s="161" t="s">
        <v>198</v>
      </c>
      <c r="CDF43" s="147"/>
      <c r="CDG43" s="159"/>
      <c r="CDH43" s="160"/>
      <c r="CDM43" s="161" t="s">
        <v>198</v>
      </c>
      <c r="CDN43" s="147"/>
      <c r="CDO43" s="159"/>
      <c r="CDP43" s="160"/>
      <c r="CDU43" s="161" t="s">
        <v>198</v>
      </c>
      <c r="CDV43" s="147"/>
      <c r="CDW43" s="159"/>
      <c r="CDX43" s="160"/>
      <c r="CEC43" s="161" t="s">
        <v>198</v>
      </c>
      <c r="CED43" s="147"/>
      <c r="CEE43" s="159"/>
      <c r="CEF43" s="160"/>
      <c r="CEK43" s="161" t="s">
        <v>198</v>
      </c>
      <c r="CEL43" s="147"/>
      <c r="CEM43" s="159"/>
      <c r="CEN43" s="160"/>
      <c r="CES43" s="161" t="s">
        <v>198</v>
      </c>
      <c r="CET43" s="147"/>
      <c r="CEU43" s="159"/>
      <c r="CEV43" s="160"/>
      <c r="CFA43" s="161" t="s">
        <v>198</v>
      </c>
      <c r="CFB43" s="147"/>
      <c r="CFC43" s="159"/>
      <c r="CFD43" s="160"/>
      <c r="CFI43" s="161" t="s">
        <v>198</v>
      </c>
      <c r="CFJ43" s="147"/>
      <c r="CFK43" s="159"/>
      <c r="CFL43" s="160"/>
      <c r="CFQ43" s="161" t="s">
        <v>198</v>
      </c>
      <c r="CFR43" s="147"/>
      <c r="CFS43" s="159"/>
      <c r="CFT43" s="160"/>
      <c r="CFY43" s="161" t="s">
        <v>198</v>
      </c>
      <c r="CFZ43" s="147"/>
      <c r="CGA43" s="159"/>
      <c r="CGB43" s="160"/>
      <c r="CGG43" s="161" t="s">
        <v>198</v>
      </c>
      <c r="CGH43" s="147"/>
      <c r="CGI43" s="159"/>
      <c r="CGJ43" s="160"/>
      <c r="CGO43" s="161" t="s">
        <v>198</v>
      </c>
      <c r="CGP43" s="147"/>
      <c r="CGQ43" s="159"/>
      <c r="CGR43" s="160"/>
      <c r="CGW43" s="161" t="s">
        <v>198</v>
      </c>
      <c r="CGX43" s="147"/>
      <c r="CGY43" s="159"/>
      <c r="CGZ43" s="160"/>
      <c r="CHE43" s="161" t="s">
        <v>198</v>
      </c>
      <c r="CHF43" s="147"/>
      <c r="CHG43" s="159"/>
      <c r="CHH43" s="160"/>
      <c r="CHM43" s="161" t="s">
        <v>198</v>
      </c>
      <c r="CHN43" s="147"/>
      <c r="CHO43" s="159"/>
      <c r="CHP43" s="160"/>
      <c r="CHU43" s="161" t="s">
        <v>198</v>
      </c>
      <c r="CHV43" s="147"/>
      <c r="CHW43" s="159"/>
      <c r="CHX43" s="160"/>
      <c r="CIC43" s="161" t="s">
        <v>198</v>
      </c>
      <c r="CID43" s="147"/>
      <c r="CIE43" s="159"/>
      <c r="CIF43" s="160"/>
      <c r="CIK43" s="161" t="s">
        <v>198</v>
      </c>
      <c r="CIL43" s="147"/>
      <c r="CIM43" s="159"/>
      <c r="CIN43" s="160"/>
      <c r="CIS43" s="161" t="s">
        <v>198</v>
      </c>
      <c r="CIT43" s="147"/>
      <c r="CIU43" s="159"/>
      <c r="CIV43" s="160"/>
      <c r="CJA43" s="161" t="s">
        <v>198</v>
      </c>
      <c r="CJB43" s="147"/>
      <c r="CJC43" s="159"/>
      <c r="CJD43" s="160"/>
      <c r="CJI43" s="161" t="s">
        <v>198</v>
      </c>
      <c r="CJJ43" s="147"/>
      <c r="CJK43" s="159"/>
      <c r="CJL43" s="160"/>
      <c r="CJQ43" s="161" t="s">
        <v>198</v>
      </c>
      <c r="CJR43" s="147"/>
      <c r="CJS43" s="159"/>
      <c r="CJT43" s="160"/>
      <c r="CJY43" s="161" t="s">
        <v>198</v>
      </c>
      <c r="CJZ43" s="147"/>
      <c r="CKA43" s="159"/>
      <c r="CKB43" s="160"/>
      <c r="CKG43" s="161" t="s">
        <v>198</v>
      </c>
      <c r="CKH43" s="147"/>
      <c r="CKI43" s="159"/>
      <c r="CKJ43" s="160"/>
      <c r="CKO43" s="161" t="s">
        <v>198</v>
      </c>
      <c r="CKP43" s="147"/>
      <c r="CKQ43" s="159"/>
      <c r="CKR43" s="160"/>
      <c r="CKW43" s="161" t="s">
        <v>198</v>
      </c>
      <c r="CKX43" s="147"/>
      <c r="CKY43" s="159"/>
      <c r="CKZ43" s="160"/>
      <c r="CLE43" s="161" t="s">
        <v>198</v>
      </c>
      <c r="CLF43" s="147"/>
      <c r="CLG43" s="159"/>
      <c r="CLH43" s="160"/>
      <c r="CLM43" s="161" t="s">
        <v>198</v>
      </c>
      <c r="CLN43" s="147"/>
      <c r="CLO43" s="159"/>
      <c r="CLP43" s="160"/>
      <c r="CLU43" s="161" t="s">
        <v>198</v>
      </c>
      <c r="CLV43" s="147"/>
      <c r="CLW43" s="159"/>
      <c r="CLX43" s="160"/>
      <c r="CMC43" s="161" t="s">
        <v>198</v>
      </c>
      <c r="CMD43" s="147"/>
      <c r="CME43" s="159"/>
      <c r="CMF43" s="160"/>
      <c r="CMK43" s="161" t="s">
        <v>198</v>
      </c>
      <c r="CML43" s="147"/>
      <c r="CMM43" s="159"/>
      <c r="CMN43" s="160"/>
      <c r="CMS43" s="161" t="s">
        <v>198</v>
      </c>
      <c r="CMT43" s="147"/>
      <c r="CMU43" s="159"/>
      <c r="CMV43" s="160"/>
      <c r="CNA43" s="161" t="s">
        <v>198</v>
      </c>
      <c r="CNB43" s="147"/>
      <c r="CNC43" s="159"/>
      <c r="CND43" s="160"/>
      <c r="CNI43" s="161" t="s">
        <v>198</v>
      </c>
      <c r="CNJ43" s="147"/>
      <c r="CNK43" s="159"/>
      <c r="CNL43" s="160"/>
      <c r="CNQ43" s="161" t="s">
        <v>198</v>
      </c>
      <c r="CNR43" s="147"/>
      <c r="CNS43" s="159"/>
      <c r="CNT43" s="160"/>
      <c r="CNY43" s="161" t="s">
        <v>198</v>
      </c>
      <c r="CNZ43" s="147"/>
      <c r="COA43" s="159"/>
      <c r="COB43" s="160"/>
      <c r="COG43" s="161" t="s">
        <v>198</v>
      </c>
      <c r="COH43" s="147"/>
      <c r="COI43" s="159"/>
      <c r="COJ43" s="160"/>
      <c r="COO43" s="161" t="s">
        <v>198</v>
      </c>
      <c r="COP43" s="147"/>
      <c r="COQ43" s="159"/>
      <c r="COR43" s="160"/>
      <c r="COW43" s="161" t="s">
        <v>198</v>
      </c>
      <c r="COX43" s="147"/>
      <c r="COY43" s="159"/>
      <c r="COZ43" s="160"/>
      <c r="CPE43" s="161" t="s">
        <v>198</v>
      </c>
      <c r="CPF43" s="147"/>
      <c r="CPG43" s="159"/>
      <c r="CPH43" s="160"/>
      <c r="CPM43" s="161" t="s">
        <v>198</v>
      </c>
      <c r="CPN43" s="147"/>
      <c r="CPO43" s="159"/>
      <c r="CPP43" s="160"/>
      <c r="CPU43" s="161" t="s">
        <v>198</v>
      </c>
      <c r="CPV43" s="147"/>
      <c r="CPW43" s="159"/>
      <c r="CPX43" s="160"/>
      <c r="CQC43" s="161" t="s">
        <v>198</v>
      </c>
      <c r="CQD43" s="147"/>
      <c r="CQE43" s="159"/>
      <c r="CQF43" s="160"/>
      <c r="CQK43" s="161" t="s">
        <v>198</v>
      </c>
      <c r="CQL43" s="147"/>
      <c r="CQM43" s="159"/>
      <c r="CQN43" s="160"/>
      <c r="CQS43" s="161" t="s">
        <v>198</v>
      </c>
      <c r="CQT43" s="147"/>
      <c r="CQU43" s="159"/>
      <c r="CQV43" s="160"/>
      <c r="CRA43" s="161" t="s">
        <v>198</v>
      </c>
      <c r="CRB43" s="147"/>
      <c r="CRC43" s="159"/>
      <c r="CRD43" s="160"/>
      <c r="CRI43" s="161" t="s">
        <v>198</v>
      </c>
      <c r="CRJ43" s="147"/>
      <c r="CRK43" s="159"/>
      <c r="CRL43" s="160"/>
      <c r="CRQ43" s="161" t="s">
        <v>198</v>
      </c>
      <c r="CRR43" s="147"/>
      <c r="CRS43" s="159"/>
      <c r="CRT43" s="160"/>
      <c r="CRY43" s="161" t="s">
        <v>198</v>
      </c>
      <c r="CRZ43" s="147"/>
      <c r="CSA43" s="159"/>
      <c r="CSB43" s="160"/>
      <c r="CSG43" s="161" t="s">
        <v>198</v>
      </c>
      <c r="CSH43" s="147"/>
      <c r="CSI43" s="159"/>
      <c r="CSJ43" s="160"/>
      <c r="CSO43" s="161" t="s">
        <v>198</v>
      </c>
      <c r="CSP43" s="147"/>
      <c r="CSQ43" s="159"/>
      <c r="CSR43" s="160"/>
      <c r="CSW43" s="161" t="s">
        <v>198</v>
      </c>
      <c r="CSX43" s="147"/>
      <c r="CSY43" s="159"/>
      <c r="CSZ43" s="160"/>
      <c r="CTE43" s="161" t="s">
        <v>198</v>
      </c>
      <c r="CTF43" s="147"/>
      <c r="CTG43" s="159"/>
      <c r="CTH43" s="160"/>
      <c r="CTM43" s="161" t="s">
        <v>198</v>
      </c>
      <c r="CTN43" s="147"/>
      <c r="CTO43" s="159"/>
      <c r="CTP43" s="160"/>
      <c r="CTU43" s="161" t="s">
        <v>198</v>
      </c>
      <c r="CTV43" s="147"/>
      <c r="CTW43" s="159"/>
      <c r="CTX43" s="160"/>
      <c r="CUC43" s="161" t="s">
        <v>198</v>
      </c>
      <c r="CUD43" s="147"/>
      <c r="CUE43" s="159"/>
      <c r="CUF43" s="160"/>
      <c r="CUK43" s="161" t="s">
        <v>198</v>
      </c>
      <c r="CUL43" s="147"/>
      <c r="CUM43" s="159"/>
      <c r="CUN43" s="160"/>
      <c r="CUS43" s="161" t="s">
        <v>198</v>
      </c>
      <c r="CUT43" s="147"/>
      <c r="CUU43" s="159"/>
      <c r="CUV43" s="160"/>
      <c r="CVA43" s="161" t="s">
        <v>198</v>
      </c>
      <c r="CVB43" s="147"/>
      <c r="CVC43" s="159"/>
      <c r="CVD43" s="160"/>
      <c r="CVI43" s="161" t="s">
        <v>198</v>
      </c>
      <c r="CVJ43" s="147"/>
      <c r="CVK43" s="159"/>
      <c r="CVL43" s="160"/>
      <c r="CVQ43" s="161" t="s">
        <v>198</v>
      </c>
      <c r="CVR43" s="147"/>
      <c r="CVS43" s="159"/>
      <c r="CVT43" s="160"/>
      <c r="CVY43" s="161" t="s">
        <v>198</v>
      </c>
      <c r="CVZ43" s="147"/>
      <c r="CWA43" s="159"/>
      <c r="CWB43" s="160"/>
      <c r="CWG43" s="161" t="s">
        <v>198</v>
      </c>
      <c r="CWH43" s="147"/>
      <c r="CWI43" s="159"/>
      <c r="CWJ43" s="160"/>
      <c r="CWO43" s="161" t="s">
        <v>198</v>
      </c>
      <c r="CWP43" s="147"/>
      <c r="CWQ43" s="159"/>
      <c r="CWR43" s="160"/>
      <c r="CWW43" s="161" t="s">
        <v>198</v>
      </c>
      <c r="CWX43" s="147"/>
      <c r="CWY43" s="159"/>
      <c r="CWZ43" s="160"/>
      <c r="CXE43" s="161" t="s">
        <v>198</v>
      </c>
      <c r="CXF43" s="147"/>
      <c r="CXG43" s="159"/>
      <c r="CXH43" s="160"/>
      <c r="CXM43" s="161" t="s">
        <v>198</v>
      </c>
      <c r="CXN43" s="147"/>
      <c r="CXO43" s="159"/>
      <c r="CXP43" s="160"/>
      <c r="CXU43" s="161" t="s">
        <v>198</v>
      </c>
      <c r="CXV43" s="147"/>
      <c r="CXW43" s="159"/>
      <c r="CXX43" s="160"/>
      <c r="CYC43" s="161" t="s">
        <v>198</v>
      </c>
      <c r="CYD43" s="147"/>
      <c r="CYE43" s="159"/>
      <c r="CYF43" s="160"/>
      <c r="CYK43" s="161" t="s">
        <v>198</v>
      </c>
      <c r="CYL43" s="147"/>
      <c r="CYM43" s="159"/>
      <c r="CYN43" s="160"/>
      <c r="CYS43" s="161" t="s">
        <v>198</v>
      </c>
      <c r="CYT43" s="147"/>
      <c r="CYU43" s="159"/>
      <c r="CYV43" s="160"/>
      <c r="CZA43" s="161" t="s">
        <v>198</v>
      </c>
      <c r="CZB43" s="147"/>
      <c r="CZC43" s="159"/>
      <c r="CZD43" s="160"/>
      <c r="CZI43" s="161" t="s">
        <v>198</v>
      </c>
      <c r="CZJ43" s="147"/>
      <c r="CZK43" s="159"/>
      <c r="CZL43" s="160"/>
      <c r="CZQ43" s="161" t="s">
        <v>198</v>
      </c>
      <c r="CZR43" s="147"/>
      <c r="CZS43" s="159"/>
      <c r="CZT43" s="160"/>
      <c r="CZY43" s="161" t="s">
        <v>198</v>
      </c>
      <c r="CZZ43" s="147"/>
      <c r="DAA43" s="159"/>
      <c r="DAB43" s="160"/>
      <c r="DAG43" s="161" t="s">
        <v>198</v>
      </c>
      <c r="DAH43" s="147"/>
      <c r="DAI43" s="159"/>
      <c r="DAJ43" s="160"/>
      <c r="DAO43" s="161" t="s">
        <v>198</v>
      </c>
      <c r="DAP43" s="147"/>
      <c r="DAQ43" s="159"/>
      <c r="DAR43" s="160"/>
      <c r="DAW43" s="161" t="s">
        <v>198</v>
      </c>
      <c r="DAX43" s="147"/>
      <c r="DAY43" s="159"/>
      <c r="DAZ43" s="160"/>
      <c r="DBE43" s="161" t="s">
        <v>198</v>
      </c>
      <c r="DBF43" s="147"/>
      <c r="DBG43" s="159"/>
      <c r="DBH43" s="160"/>
      <c r="DBM43" s="161" t="s">
        <v>198</v>
      </c>
      <c r="DBN43" s="147"/>
      <c r="DBO43" s="159"/>
      <c r="DBP43" s="160"/>
      <c r="DBU43" s="161" t="s">
        <v>198</v>
      </c>
      <c r="DBV43" s="147"/>
      <c r="DBW43" s="159"/>
      <c r="DBX43" s="160"/>
      <c r="DCC43" s="161" t="s">
        <v>198</v>
      </c>
      <c r="DCD43" s="147"/>
      <c r="DCE43" s="159"/>
      <c r="DCF43" s="160"/>
      <c r="DCK43" s="161" t="s">
        <v>198</v>
      </c>
      <c r="DCL43" s="147"/>
      <c r="DCM43" s="159"/>
      <c r="DCN43" s="160"/>
      <c r="DCS43" s="161" t="s">
        <v>198</v>
      </c>
      <c r="DCT43" s="147"/>
      <c r="DCU43" s="159"/>
      <c r="DCV43" s="160"/>
      <c r="DDA43" s="161" t="s">
        <v>198</v>
      </c>
      <c r="DDB43" s="147"/>
      <c r="DDC43" s="159"/>
      <c r="DDD43" s="160"/>
      <c r="DDI43" s="161" t="s">
        <v>198</v>
      </c>
      <c r="DDJ43" s="147"/>
      <c r="DDK43" s="159"/>
      <c r="DDL43" s="160"/>
      <c r="DDQ43" s="161" t="s">
        <v>198</v>
      </c>
      <c r="DDR43" s="147"/>
      <c r="DDS43" s="159"/>
      <c r="DDT43" s="160"/>
      <c r="DDY43" s="161" t="s">
        <v>198</v>
      </c>
      <c r="DDZ43" s="147"/>
      <c r="DEA43" s="159"/>
      <c r="DEB43" s="160"/>
      <c r="DEG43" s="161" t="s">
        <v>198</v>
      </c>
      <c r="DEH43" s="147"/>
      <c r="DEI43" s="159"/>
      <c r="DEJ43" s="160"/>
      <c r="DEO43" s="161" t="s">
        <v>198</v>
      </c>
      <c r="DEP43" s="147"/>
      <c r="DEQ43" s="159"/>
      <c r="DER43" s="160"/>
      <c r="DEW43" s="161" t="s">
        <v>198</v>
      </c>
      <c r="DEX43" s="147"/>
      <c r="DEY43" s="159"/>
      <c r="DEZ43" s="160"/>
      <c r="DFE43" s="161" t="s">
        <v>198</v>
      </c>
      <c r="DFF43" s="147"/>
      <c r="DFG43" s="159"/>
      <c r="DFH43" s="160"/>
      <c r="DFM43" s="161" t="s">
        <v>198</v>
      </c>
      <c r="DFN43" s="147"/>
      <c r="DFO43" s="159"/>
      <c r="DFP43" s="160"/>
      <c r="DFU43" s="161" t="s">
        <v>198</v>
      </c>
      <c r="DFV43" s="147"/>
      <c r="DFW43" s="159"/>
      <c r="DFX43" s="160"/>
      <c r="DGC43" s="161" t="s">
        <v>198</v>
      </c>
      <c r="DGD43" s="147"/>
      <c r="DGE43" s="159"/>
      <c r="DGF43" s="160"/>
      <c r="DGK43" s="161" t="s">
        <v>198</v>
      </c>
      <c r="DGL43" s="147"/>
      <c r="DGM43" s="159"/>
      <c r="DGN43" s="160"/>
      <c r="DGS43" s="161" t="s">
        <v>198</v>
      </c>
      <c r="DGT43" s="147"/>
      <c r="DGU43" s="159"/>
      <c r="DGV43" s="160"/>
      <c r="DHA43" s="161" t="s">
        <v>198</v>
      </c>
      <c r="DHB43" s="147"/>
      <c r="DHC43" s="159"/>
      <c r="DHD43" s="160"/>
      <c r="DHI43" s="161" t="s">
        <v>198</v>
      </c>
      <c r="DHJ43" s="147"/>
      <c r="DHK43" s="159"/>
      <c r="DHL43" s="160"/>
      <c r="DHQ43" s="161" t="s">
        <v>198</v>
      </c>
      <c r="DHR43" s="147"/>
      <c r="DHS43" s="159"/>
      <c r="DHT43" s="160"/>
      <c r="DHY43" s="161" t="s">
        <v>198</v>
      </c>
      <c r="DHZ43" s="147"/>
      <c r="DIA43" s="159"/>
      <c r="DIB43" s="160"/>
      <c r="DIG43" s="161" t="s">
        <v>198</v>
      </c>
      <c r="DIH43" s="147"/>
      <c r="DII43" s="159"/>
      <c r="DIJ43" s="160"/>
      <c r="DIO43" s="161" t="s">
        <v>198</v>
      </c>
      <c r="DIP43" s="147"/>
      <c r="DIQ43" s="159"/>
      <c r="DIR43" s="160"/>
      <c r="DIW43" s="161" t="s">
        <v>198</v>
      </c>
      <c r="DIX43" s="147"/>
      <c r="DIY43" s="159"/>
      <c r="DIZ43" s="160"/>
      <c r="DJE43" s="161" t="s">
        <v>198</v>
      </c>
      <c r="DJF43" s="147"/>
      <c r="DJG43" s="159"/>
      <c r="DJH43" s="160"/>
      <c r="DJM43" s="161" t="s">
        <v>198</v>
      </c>
      <c r="DJN43" s="147"/>
      <c r="DJO43" s="159"/>
      <c r="DJP43" s="160"/>
      <c r="DJU43" s="161" t="s">
        <v>198</v>
      </c>
      <c r="DJV43" s="147"/>
      <c r="DJW43" s="159"/>
      <c r="DJX43" s="160"/>
      <c r="DKC43" s="161" t="s">
        <v>198</v>
      </c>
      <c r="DKD43" s="147"/>
      <c r="DKE43" s="159"/>
      <c r="DKF43" s="160"/>
      <c r="DKK43" s="161" t="s">
        <v>198</v>
      </c>
      <c r="DKL43" s="147"/>
      <c r="DKM43" s="159"/>
      <c r="DKN43" s="160"/>
      <c r="DKS43" s="161" t="s">
        <v>198</v>
      </c>
      <c r="DKT43" s="147"/>
      <c r="DKU43" s="159"/>
      <c r="DKV43" s="160"/>
      <c r="DLA43" s="161" t="s">
        <v>198</v>
      </c>
      <c r="DLB43" s="147"/>
      <c r="DLC43" s="159"/>
      <c r="DLD43" s="160"/>
      <c r="DLI43" s="161" t="s">
        <v>198</v>
      </c>
      <c r="DLJ43" s="147"/>
      <c r="DLK43" s="159"/>
      <c r="DLL43" s="160"/>
      <c r="DLQ43" s="161" t="s">
        <v>198</v>
      </c>
      <c r="DLR43" s="147"/>
      <c r="DLS43" s="159"/>
      <c r="DLT43" s="160"/>
      <c r="DLY43" s="161" t="s">
        <v>198</v>
      </c>
      <c r="DLZ43" s="147"/>
      <c r="DMA43" s="159"/>
      <c r="DMB43" s="160"/>
      <c r="DMG43" s="161" t="s">
        <v>198</v>
      </c>
      <c r="DMH43" s="147"/>
      <c r="DMI43" s="159"/>
      <c r="DMJ43" s="160"/>
      <c r="DMO43" s="161" t="s">
        <v>198</v>
      </c>
      <c r="DMP43" s="147"/>
      <c r="DMQ43" s="159"/>
      <c r="DMR43" s="160"/>
      <c r="DMW43" s="161" t="s">
        <v>198</v>
      </c>
      <c r="DMX43" s="147"/>
      <c r="DMY43" s="159"/>
      <c r="DMZ43" s="160"/>
      <c r="DNE43" s="161" t="s">
        <v>198</v>
      </c>
      <c r="DNF43" s="147"/>
      <c r="DNG43" s="159"/>
      <c r="DNH43" s="160"/>
      <c r="DNM43" s="161" t="s">
        <v>198</v>
      </c>
      <c r="DNN43" s="147"/>
      <c r="DNO43" s="159"/>
      <c r="DNP43" s="160"/>
      <c r="DNU43" s="161" t="s">
        <v>198</v>
      </c>
      <c r="DNV43" s="147"/>
      <c r="DNW43" s="159"/>
      <c r="DNX43" s="160"/>
      <c r="DOC43" s="161" t="s">
        <v>198</v>
      </c>
      <c r="DOD43" s="147"/>
      <c r="DOE43" s="159"/>
      <c r="DOF43" s="160"/>
      <c r="DOK43" s="161" t="s">
        <v>198</v>
      </c>
      <c r="DOL43" s="147"/>
      <c r="DOM43" s="159"/>
      <c r="DON43" s="160"/>
      <c r="DOS43" s="161" t="s">
        <v>198</v>
      </c>
      <c r="DOT43" s="147"/>
      <c r="DOU43" s="159"/>
      <c r="DOV43" s="160"/>
      <c r="DPA43" s="161" t="s">
        <v>198</v>
      </c>
      <c r="DPB43" s="147"/>
      <c r="DPC43" s="159"/>
      <c r="DPD43" s="160"/>
      <c r="DPI43" s="161" t="s">
        <v>198</v>
      </c>
      <c r="DPJ43" s="147"/>
      <c r="DPK43" s="159"/>
      <c r="DPL43" s="160"/>
      <c r="DPQ43" s="161" t="s">
        <v>198</v>
      </c>
      <c r="DPR43" s="147"/>
      <c r="DPS43" s="159"/>
      <c r="DPT43" s="160"/>
      <c r="DPY43" s="161" t="s">
        <v>198</v>
      </c>
      <c r="DPZ43" s="147"/>
      <c r="DQA43" s="159"/>
      <c r="DQB43" s="160"/>
      <c r="DQG43" s="161" t="s">
        <v>198</v>
      </c>
      <c r="DQH43" s="147"/>
      <c r="DQI43" s="159"/>
      <c r="DQJ43" s="160"/>
      <c r="DQO43" s="161" t="s">
        <v>198</v>
      </c>
      <c r="DQP43" s="147"/>
      <c r="DQQ43" s="159"/>
      <c r="DQR43" s="160"/>
      <c r="DQW43" s="161" t="s">
        <v>198</v>
      </c>
      <c r="DQX43" s="147"/>
      <c r="DQY43" s="159"/>
      <c r="DQZ43" s="160"/>
      <c r="DRE43" s="161" t="s">
        <v>198</v>
      </c>
      <c r="DRF43" s="147"/>
      <c r="DRG43" s="159"/>
      <c r="DRH43" s="160"/>
      <c r="DRM43" s="161" t="s">
        <v>198</v>
      </c>
      <c r="DRN43" s="147"/>
      <c r="DRO43" s="159"/>
      <c r="DRP43" s="160"/>
      <c r="DRU43" s="161" t="s">
        <v>198</v>
      </c>
      <c r="DRV43" s="147"/>
      <c r="DRW43" s="159"/>
      <c r="DRX43" s="160"/>
      <c r="DSC43" s="161" t="s">
        <v>198</v>
      </c>
      <c r="DSD43" s="147"/>
      <c r="DSE43" s="159"/>
      <c r="DSF43" s="160"/>
      <c r="DSK43" s="161" t="s">
        <v>198</v>
      </c>
      <c r="DSL43" s="147"/>
      <c r="DSM43" s="159"/>
      <c r="DSN43" s="160"/>
      <c r="DSS43" s="161" t="s">
        <v>198</v>
      </c>
      <c r="DST43" s="147"/>
      <c r="DSU43" s="159"/>
      <c r="DSV43" s="160"/>
      <c r="DTA43" s="161" t="s">
        <v>198</v>
      </c>
      <c r="DTB43" s="147"/>
      <c r="DTC43" s="159"/>
      <c r="DTD43" s="160"/>
      <c r="DTI43" s="161" t="s">
        <v>198</v>
      </c>
      <c r="DTJ43" s="147"/>
      <c r="DTK43" s="159"/>
      <c r="DTL43" s="160"/>
      <c r="DTQ43" s="161" t="s">
        <v>198</v>
      </c>
      <c r="DTR43" s="147"/>
      <c r="DTS43" s="159"/>
      <c r="DTT43" s="160"/>
      <c r="DTY43" s="161" t="s">
        <v>198</v>
      </c>
      <c r="DTZ43" s="147"/>
      <c r="DUA43" s="159"/>
      <c r="DUB43" s="160"/>
      <c r="DUG43" s="161" t="s">
        <v>198</v>
      </c>
      <c r="DUH43" s="147"/>
      <c r="DUI43" s="159"/>
      <c r="DUJ43" s="160"/>
      <c r="DUO43" s="161" t="s">
        <v>198</v>
      </c>
      <c r="DUP43" s="147"/>
      <c r="DUQ43" s="159"/>
      <c r="DUR43" s="160"/>
      <c r="DUW43" s="161" t="s">
        <v>198</v>
      </c>
      <c r="DUX43" s="147"/>
      <c r="DUY43" s="159"/>
      <c r="DUZ43" s="160"/>
      <c r="DVE43" s="161" t="s">
        <v>198</v>
      </c>
      <c r="DVF43" s="147"/>
      <c r="DVG43" s="159"/>
      <c r="DVH43" s="160"/>
      <c r="DVM43" s="161" t="s">
        <v>198</v>
      </c>
      <c r="DVN43" s="147"/>
      <c r="DVO43" s="159"/>
      <c r="DVP43" s="160"/>
      <c r="DVU43" s="161" t="s">
        <v>198</v>
      </c>
      <c r="DVV43" s="147"/>
      <c r="DVW43" s="159"/>
      <c r="DVX43" s="160"/>
      <c r="DWC43" s="161" t="s">
        <v>198</v>
      </c>
      <c r="DWD43" s="147"/>
      <c r="DWE43" s="159"/>
      <c r="DWF43" s="160"/>
      <c r="DWK43" s="161" t="s">
        <v>198</v>
      </c>
      <c r="DWL43" s="147"/>
      <c r="DWM43" s="159"/>
      <c r="DWN43" s="160"/>
      <c r="DWS43" s="161" t="s">
        <v>198</v>
      </c>
      <c r="DWT43" s="147"/>
      <c r="DWU43" s="159"/>
      <c r="DWV43" s="160"/>
      <c r="DXA43" s="161" t="s">
        <v>198</v>
      </c>
      <c r="DXB43" s="147"/>
      <c r="DXC43" s="159"/>
      <c r="DXD43" s="160"/>
      <c r="DXI43" s="161" t="s">
        <v>198</v>
      </c>
      <c r="DXJ43" s="147"/>
      <c r="DXK43" s="159"/>
      <c r="DXL43" s="160"/>
      <c r="DXQ43" s="161" t="s">
        <v>198</v>
      </c>
      <c r="DXR43" s="147"/>
      <c r="DXS43" s="159"/>
      <c r="DXT43" s="160"/>
      <c r="DXY43" s="161" t="s">
        <v>198</v>
      </c>
      <c r="DXZ43" s="147"/>
      <c r="DYA43" s="159"/>
      <c r="DYB43" s="160"/>
      <c r="DYG43" s="161" t="s">
        <v>198</v>
      </c>
      <c r="DYH43" s="147"/>
      <c r="DYI43" s="159"/>
      <c r="DYJ43" s="160"/>
      <c r="DYO43" s="161" t="s">
        <v>198</v>
      </c>
      <c r="DYP43" s="147"/>
      <c r="DYQ43" s="159"/>
      <c r="DYR43" s="160"/>
      <c r="DYW43" s="161" t="s">
        <v>198</v>
      </c>
      <c r="DYX43" s="147"/>
      <c r="DYY43" s="159"/>
      <c r="DYZ43" s="160"/>
      <c r="DZE43" s="161" t="s">
        <v>198</v>
      </c>
      <c r="DZF43" s="147"/>
      <c r="DZG43" s="159"/>
      <c r="DZH43" s="160"/>
      <c r="DZM43" s="161" t="s">
        <v>198</v>
      </c>
      <c r="DZN43" s="147"/>
      <c r="DZO43" s="159"/>
      <c r="DZP43" s="160"/>
      <c r="DZU43" s="161" t="s">
        <v>198</v>
      </c>
      <c r="DZV43" s="147"/>
      <c r="DZW43" s="159"/>
      <c r="DZX43" s="160"/>
      <c r="EAC43" s="161" t="s">
        <v>198</v>
      </c>
      <c r="EAD43" s="147"/>
      <c r="EAE43" s="159"/>
      <c r="EAF43" s="160"/>
      <c r="EAK43" s="161" t="s">
        <v>198</v>
      </c>
      <c r="EAL43" s="147"/>
      <c r="EAM43" s="159"/>
      <c r="EAN43" s="160"/>
      <c r="EAS43" s="161" t="s">
        <v>198</v>
      </c>
      <c r="EAT43" s="147"/>
      <c r="EAU43" s="159"/>
      <c r="EAV43" s="160"/>
      <c r="EBA43" s="161" t="s">
        <v>198</v>
      </c>
      <c r="EBB43" s="147"/>
      <c r="EBC43" s="159"/>
      <c r="EBD43" s="160"/>
      <c r="EBI43" s="161" t="s">
        <v>198</v>
      </c>
      <c r="EBJ43" s="147"/>
      <c r="EBK43" s="159"/>
      <c r="EBL43" s="160"/>
      <c r="EBQ43" s="161" t="s">
        <v>198</v>
      </c>
      <c r="EBR43" s="147"/>
      <c r="EBS43" s="159"/>
      <c r="EBT43" s="160"/>
      <c r="EBY43" s="161" t="s">
        <v>198</v>
      </c>
      <c r="EBZ43" s="147"/>
      <c r="ECA43" s="159"/>
      <c r="ECB43" s="160"/>
      <c r="ECG43" s="161" t="s">
        <v>198</v>
      </c>
      <c r="ECH43" s="147"/>
      <c r="ECI43" s="159"/>
      <c r="ECJ43" s="160"/>
      <c r="ECO43" s="161" t="s">
        <v>198</v>
      </c>
      <c r="ECP43" s="147"/>
      <c r="ECQ43" s="159"/>
      <c r="ECR43" s="160"/>
      <c r="ECW43" s="161" t="s">
        <v>198</v>
      </c>
      <c r="ECX43" s="147"/>
      <c r="ECY43" s="159"/>
      <c r="ECZ43" s="160"/>
      <c r="EDE43" s="161" t="s">
        <v>198</v>
      </c>
      <c r="EDF43" s="147"/>
      <c r="EDG43" s="159"/>
      <c r="EDH43" s="160"/>
      <c r="EDM43" s="161" t="s">
        <v>198</v>
      </c>
      <c r="EDN43" s="147"/>
      <c r="EDO43" s="159"/>
      <c r="EDP43" s="160"/>
      <c r="EDU43" s="161" t="s">
        <v>198</v>
      </c>
      <c r="EDV43" s="147"/>
      <c r="EDW43" s="159"/>
      <c r="EDX43" s="160"/>
      <c r="EEC43" s="161" t="s">
        <v>198</v>
      </c>
      <c r="EED43" s="147"/>
      <c r="EEE43" s="159"/>
      <c r="EEF43" s="160"/>
      <c r="EEK43" s="161" t="s">
        <v>198</v>
      </c>
      <c r="EEL43" s="147"/>
      <c r="EEM43" s="159"/>
      <c r="EEN43" s="160"/>
      <c r="EES43" s="161" t="s">
        <v>198</v>
      </c>
      <c r="EET43" s="147"/>
      <c r="EEU43" s="159"/>
      <c r="EEV43" s="160"/>
      <c r="EFA43" s="161" t="s">
        <v>198</v>
      </c>
      <c r="EFB43" s="147"/>
      <c r="EFC43" s="159"/>
      <c r="EFD43" s="160"/>
      <c r="EFI43" s="161" t="s">
        <v>198</v>
      </c>
      <c r="EFJ43" s="147"/>
      <c r="EFK43" s="159"/>
      <c r="EFL43" s="160"/>
      <c r="EFQ43" s="161" t="s">
        <v>198</v>
      </c>
      <c r="EFR43" s="147"/>
      <c r="EFS43" s="159"/>
      <c r="EFT43" s="160"/>
      <c r="EFY43" s="161" t="s">
        <v>198</v>
      </c>
      <c r="EFZ43" s="147"/>
      <c r="EGA43" s="159"/>
      <c r="EGB43" s="160"/>
      <c r="EGG43" s="161" t="s">
        <v>198</v>
      </c>
      <c r="EGH43" s="147"/>
      <c r="EGI43" s="159"/>
      <c r="EGJ43" s="160"/>
      <c r="EGO43" s="161" t="s">
        <v>198</v>
      </c>
      <c r="EGP43" s="147"/>
      <c r="EGQ43" s="159"/>
      <c r="EGR43" s="160"/>
      <c r="EGW43" s="161" t="s">
        <v>198</v>
      </c>
      <c r="EGX43" s="147"/>
      <c r="EGY43" s="159"/>
      <c r="EGZ43" s="160"/>
      <c r="EHE43" s="161" t="s">
        <v>198</v>
      </c>
      <c r="EHF43" s="147"/>
      <c r="EHG43" s="159"/>
      <c r="EHH43" s="160"/>
      <c r="EHM43" s="161" t="s">
        <v>198</v>
      </c>
      <c r="EHN43" s="147"/>
      <c r="EHO43" s="159"/>
      <c r="EHP43" s="160"/>
      <c r="EHU43" s="161" t="s">
        <v>198</v>
      </c>
      <c r="EHV43" s="147"/>
      <c r="EHW43" s="159"/>
      <c r="EHX43" s="160"/>
      <c r="EIC43" s="161" t="s">
        <v>198</v>
      </c>
      <c r="EID43" s="147"/>
      <c r="EIE43" s="159"/>
      <c r="EIF43" s="160"/>
      <c r="EIK43" s="161" t="s">
        <v>198</v>
      </c>
      <c r="EIL43" s="147"/>
      <c r="EIM43" s="159"/>
      <c r="EIN43" s="160"/>
      <c r="EIS43" s="161" t="s">
        <v>198</v>
      </c>
      <c r="EIT43" s="147"/>
      <c r="EIU43" s="159"/>
      <c r="EIV43" s="160"/>
      <c r="EJA43" s="161" t="s">
        <v>198</v>
      </c>
      <c r="EJB43" s="147"/>
      <c r="EJC43" s="159"/>
      <c r="EJD43" s="160"/>
      <c r="EJI43" s="161" t="s">
        <v>198</v>
      </c>
      <c r="EJJ43" s="147"/>
      <c r="EJK43" s="159"/>
      <c r="EJL43" s="160"/>
      <c r="EJQ43" s="161" t="s">
        <v>198</v>
      </c>
      <c r="EJR43" s="147"/>
      <c r="EJS43" s="159"/>
      <c r="EJT43" s="160"/>
      <c r="EJY43" s="161" t="s">
        <v>198</v>
      </c>
      <c r="EJZ43" s="147"/>
      <c r="EKA43" s="159"/>
      <c r="EKB43" s="160"/>
      <c r="EKG43" s="161" t="s">
        <v>198</v>
      </c>
      <c r="EKH43" s="147"/>
      <c r="EKI43" s="159"/>
      <c r="EKJ43" s="160"/>
      <c r="EKO43" s="161" t="s">
        <v>198</v>
      </c>
      <c r="EKP43" s="147"/>
      <c r="EKQ43" s="159"/>
      <c r="EKR43" s="160"/>
      <c r="EKW43" s="161" t="s">
        <v>198</v>
      </c>
      <c r="EKX43" s="147"/>
      <c r="EKY43" s="159"/>
      <c r="EKZ43" s="160"/>
      <c r="ELE43" s="161" t="s">
        <v>198</v>
      </c>
      <c r="ELF43" s="147"/>
      <c r="ELG43" s="159"/>
      <c r="ELH43" s="160"/>
      <c r="ELM43" s="161" t="s">
        <v>198</v>
      </c>
      <c r="ELN43" s="147"/>
      <c r="ELO43" s="159"/>
      <c r="ELP43" s="160"/>
      <c r="ELU43" s="161" t="s">
        <v>198</v>
      </c>
      <c r="ELV43" s="147"/>
      <c r="ELW43" s="159"/>
      <c r="ELX43" s="160"/>
      <c r="EMC43" s="161" t="s">
        <v>198</v>
      </c>
      <c r="EMD43" s="147"/>
      <c r="EME43" s="159"/>
      <c r="EMF43" s="160"/>
      <c r="EMK43" s="161" t="s">
        <v>198</v>
      </c>
      <c r="EML43" s="147"/>
      <c r="EMM43" s="159"/>
      <c r="EMN43" s="160"/>
      <c r="EMS43" s="161" t="s">
        <v>198</v>
      </c>
      <c r="EMT43" s="147"/>
      <c r="EMU43" s="159"/>
      <c r="EMV43" s="160"/>
      <c r="ENA43" s="161" t="s">
        <v>198</v>
      </c>
      <c r="ENB43" s="147"/>
      <c r="ENC43" s="159"/>
      <c r="END43" s="160"/>
      <c r="ENI43" s="161" t="s">
        <v>198</v>
      </c>
      <c r="ENJ43" s="147"/>
      <c r="ENK43" s="159"/>
      <c r="ENL43" s="160"/>
      <c r="ENQ43" s="161" t="s">
        <v>198</v>
      </c>
      <c r="ENR43" s="147"/>
      <c r="ENS43" s="159"/>
      <c r="ENT43" s="160"/>
      <c r="ENY43" s="161" t="s">
        <v>198</v>
      </c>
      <c r="ENZ43" s="147"/>
      <c r="EOA43" s="159"/>
      <c r="EOB43" s="160"/>
      <c r="EOG43" s="161" t="s">
        <v>198</v>
      </c>
      <c r="EOH43" s="147"/>
      <c r="EOI43" s="159"/>
      <c r="EOJ43" s="160"/>
      <c r="EOO43" s="161" t="s">
        <v>198</v>
      </c>
      <c r="EOP43" s="147"/>
      <c r="EOQ43" s="159"/>
      <c r="EOR43" s="160"/>
      <c r="EOW43" s="161" t="s">
        <v>198</v>
      </c>
      <c r="EOX43" s="147"/>
      <c r="EOY43" s="159"/>
      <c r="EOZ43" s="160"/>
      <c r="EPE43" s="161" t="s">
        <v>198</v>
      </c>
      <c r="EPF43" s="147"/>
      <c r="EPG43" s="159"/>
      <c r="EPH43" s="160"/>
      <c r="EPM43" s="161" t="s">
        <v>198</v>
      </c>
      <c r="EPN43" s="147"/>
      <c r="EPO43" s="159"/>
      <c r="EPP43" s="160"/>
      <c r="EPU43" s="161" t="s">
        <v>198</v>
      </c>
      <c r="EPV43" s="147"/>
      <c r="EPW43" s="159"/>
      <c r="EPX43" s="160"/>
      <c r="EQC43" s="161" t="s">
        <v>198</v>
      </c>
      <c r="EQD43" s="147"/>
      <c r="EQE43" s="159"/>
      <c r="EQF43" s="160"/>
      <c r="EQK43" s="161" t="s">
        <v>198</v>
      </c>
      <c r="EQL43" s="147"/>
      <c r="EQM43" s="159"/>
      <c r="EQN43" s="160"/>
      <c r="EQS43" s="161" t="s">
        <v>198</v>
      </c>
      <c r="EQT43" s="147"/>
      <c r="EQU43" s="159"/>
      <c r="EQV43" s="160"/>
      <c r="ERA43" s="161" t="s">
        <v>198</v>
      </c>
      <c r="ERB43" s="147"/>
      <c r="ERC43" s="159"/>
      <c r="ERD43" s="160"/>
      <c r="ERI43" s="161" t="s">
        <v>198</v>
      </c>
      <c r="ERJ43" s="147"/>
      <c r="ERK43" s="159"/>
      <c r="ERL43" s="160"/>
      <c r="ERQ43" s="161" t="s">
        <v>198</v>
      </c>
      <c r="ERR43" s="147"/>
      <c r="ERS43" s="159"/>
      <c r="ERT43" s="160"/>
      <c r="ERY43" s="161" t="s">
        <v>198</v>
      </c>
      <c r="ERZ43" s="147"/>
      <c r="ESA43" s="159"/>
      <c r="ESB43" s="160"/>
      <c r="ESG43" s="161" t="s">
        <v>198</v>
      </c>
      <c r="ESH43" s="147"/>
      <c r="ESI43" s="159"/>
      <c r="ESJ43" s="160"/>
      <c r="ESO43" s="161" t="s">
        <v>198</v>
      </c>
      <c r="ESP43" s="147"/>
      <c r="ESQ43" s="159"/>
      <c r="ESR43" s="160"/>
      <c r="ESW43" s="161" t="s">
        <v>198</v>
      </c>
      <c r="ESX43" s="147"/>
      <c r="ESY43" s="159"/>
      <c r="ESZ43" s="160"/>
      <c r="ETE43" s="161" t="s">
        <v>198</v>
      </c>
      <c r="ETF43" s="147"/>
      <c r="ETG43" s="159"/>
      <c r="ETH43" s="160"/>
      <c r="ETM43" s="161" t="s">
        <v>198</v>
      </c>
      <c r="ETN43" s="147"/>
      <c r="ETO43" s="159"/>
      <c r="ETP43" s="160"/>
      <c r="ETU43" s="161" t="s">
        <v>198</v>
      </c>
      <c r="ETV43" s="147"/>
      <c r="ETW43" s="159"/>
      <c r="ETX43" s="160"/>
      <c r="EUC43" s="161" t="s">
        <v>198</v>
      </c>
      <c r="EUD43" s="147"/>
      <c r="EUE43" s="159"/>
      <c r="EUF43" s="160"/>
      <c r="EUK43" s="161" t="s">
        <v>198</v>
      </c>
      <c r="EUL43" s="147"/>
      <c r="EUM43" s="159"/>
      <c r="EUN43" s="160"/>
      <c r="EUS43" s="161" t="s">
        <v>198</v>
      </c>
      <c r="EUT43" s="147"/>
      <c r="EUU43" s="159"/>
      <c r="EUV43" s="160"/>
      <c r="EVA43" s="161" t="s">
        <v>198</v>
      </c>
      <c r="EVB43" s="147"/>
      <c r="EVC43" s="159"/>
      <c r="EVD43" s="160"/>
      <c r="EVI43" s="161" t="s">
        <v>198</v>
      </c>
      <c r="EVJ43" s="147"/>
      <c r="EVK43" s="159"/>
      <c r="EVL43" s="160"/>
      <c r="EVQ43" s="161" t="s">
        <v>198</v>
      </c>
      <c r="EVR43" s="147"/>
      <c r="EVS43" s="159"/>
      <c r="EVT43" s="160"/>
      <c r="EVY43" s="161" t="s">
        <v>198</v>
      </c>
      <c r="EVZ43" s="147"/>
      <c r="EWA43" s="159"/>
      <c r="EWB43" s="160"/>
      <c r="EWG43" s="161" t="s">
        <v>198</v>
      </c>
      <c r="EWH43" s="147"/>
      <c r="EWI43" s="159"/>
      <c r="EWJ43" s="160"/>
      <c r="EWO43" s="161" t="s">
        <v>198</v>
      </c>
      <c r="EWP43" s="147"/>
      <c r="EWQ43" s="159"/>
      <c r="EWR43" s="160"/>
      <c r="EWW43" s="161" t="s">
        <v>198</v>
      </c>
      <c r="EWX43" s="147"/>
      <c r="EWY43" s="159"/>
      <c r="EWZ43" s="160"/>
      <c r="EXE43" s="161" t="s">
        <v>198</v>
      </c>
      <c r="EXF43" s="147"/>
      <c r="EXG43" s="159"/>
      <c r="EXH43" s="160"/>
      <c r="EXM43" s="161" t="s">
        <v>198</v>
      </c>
      <c r="EXN43" s="147"/>
      <c r="EXO43" s="159"/>
      <c r="EXP43" s="160"/>
      <c r="EXU43" s="161" t="s">
        <v>198</v>
      </c>
      <c r="EXV43" s="147"/>
      <c r="EXW43" s="159"/>
      <c r="EXX43" s="160"/>
      <c r="EYC43" s="161" t="s">
        <v>198</v>
      </c>
      <c r="EYD43" s="147"/>
      <c r="EYE43" s="159"/>
      <c r="EYF43" s="160"/>
      <c r="EYK43" s="161" t="s">
        <v>198</v>
      </c>
      <c r="EYL43" s="147"/>
      <c r="EYM43" s="159"/>
      <c r="EYN43" s="160"/>
      <c r="EYS43" s="161" t="s">
        <v>198</v>
      </c>
      <c r="EYT43" s="147"/>
      <c r="EYU43" s="159"/>
      <c r="EYV43" s="160"/>
      <c r="EZA43" s="161" t="s">
        <v>198</v>
      </c>
      <c r="EZB43" s="147"/>
      <c r="EZC43" s="159"/>
      <c r="EZD43" s="160"/>
      <c r="EZI43" s="161" t="s">
        <v>198</v>
      </c>
      <c r="EZJ43" s="147"/>
      <c r="EZK43" s="159"/>
      <c r="EZL43" s="160"/>
      <c r="EZQ43" s="161" t="s">
        <v>198</v>
      </c>
      <c r="EZR43" s="147"/>
      <c r="EZS43" s="159"/>
      <c r="EZT43" s="160"/>
      <c r="EZY43" s="161" t="s">
        <v>198</v>
      </c>
      <c r="EZZ43" s="147"/>
      <c r="FAA43" s="159"/>
      <c r="FAB43" s="160"/>
      <c r="FAG43" s="161" t="s">
        <v>198</v>
      </c>
      <c r="FAH43" s="147"/>
      <c r="FAI43" s="159"/>
      <c r="FAJ43" s="160"/>
      <c r="FAO43" s="161" t="s">
        <v>198</v>
      </c>
      <c r="FAP43" s="147"/>
      <c r="FAQ43" s="159"/>
      <c r="FAR43" s="160"/>
      <c r="FAW43" s="161" t="s">
        <v>198</v>
      </c>
      <c r="FAX43" s="147"/>
      <c r="FAY43" s="159"/>
      <c r="FAZ43" s="160"/>
      <c r="FBE43" s="161" t="s">
        <v>198</v>
      </c>
      <c r="FBF43" s="147"/>
      <c r="FBG43" s="159"/>
      <c r="FBH43" s="160"/>
      <c r="FBM43" s="161" t="s">
        <v>198</v>
      </c>
      <c r="FBN43" s="147"/>
      <c r="FBO43" s="159"/>
      <c r="FBP43" s="160"/>
      <c r="FBU43" s="161" t="s">
        <v>198</v>
      </c>
      <c r="FBV43" s="147"/>
      <c r="FBW43" s="159"/>
      <c r="FBX43" s="160"/>
      <c r="FCC43" s="161" t="s">
        <v>198</v>
      </c>
      <c r="FCD43" s="147"/>
      <c r="FCE43" s="159"/>
      <c r="FCF43" s="160"/>
      <c r="FCK43" s="161" t="s">
        <v>198</v>
      </c>
      <c r="FCL43" s="147"/>
      <c r="FCM43" s="159"/>
      <c r="FCN43" s="160"/>
      <c r="FCS43" s="161" t="s">
        <v>198</v>
      </c>
      <c r="FCT43" s="147"/>
      <c r="FCU43" s="159"/>
      <c r="FCV43" s="160"/>
      <c r="FDA43" s="161" t="s">
        <v>198</v>
      </c>
      <c r="FDB43" s="147"/>
      <c r="FDC43" s="159"/>
      <c r="FDD43" s="160"/>
      <c r="FDI43" s="161" t="s">
        <v>198</v>
      </c>
      <c r="FDJ43" s="147"/>
      <c r="FDK43" s="159"/>
      <c r="FDL43" s="160"/>
      <c r="FDQ43" s="161" t="s">
        <v>198</v>
      </c>
      <c r="FDR43" s="147"/>
      <c r="FDS43" s="159"/>
      <c r="FDT43" s="160"/>
      <c r="FDY43" s="161" t="s">
        <v>198</v>
      </c>
      <c r="FDZ43" s="147"/>
      <c r="FEA43" s="159"/>
      <c r="FEB43" s="160"/>
      <c r="FEG43" s="161" t="s">
        <v>198</v>
      </c>
      <c r="FEH43" s="147"/>
      <c r="FEI43" s="159"/>
      <c r="FEJ43" s="160"/>
      <c r="FEO43" s="161" t="s">
        <v>198</v>
      </c>
      <c r="FEP43" s="147"/>
      <c r="FEQ43" s="159"/>
      <c r="FER43" s="160"/>
      <c r="FEW43" s="161" t="s">
        <v>198</v>
      </c>
      <c r="FEX43" s="147"/>
      <c r="FEY43" s="159"/>
      <c r="FEZ43" s="160"/>
      <c r="FFE43" s="161" t="s">
        <v>198</v>
      </c>
      <c r="FFF43" s="147"/>
      <c r="FFG43" s="159"/>
      <c r="FFH43" s="160"/>
      <c r="FFM43" s="161" t="s">
        <v>198</v>
      </c>
      <c r="FFN43" s="147"/>
      <c r="FFO43" s="159"/>
      <c r="FFP43" s="160"/>
      <c r="FFU43" s="161" t="s">
        <v>198</v>
      </c>
      <c r="FFV43" s="147"/>
      <c r="FFW43" s="159"/>
      <c r="FFX43" s="160"/>
      <c r="FGC43" s="161" t="s">
        <v>198</v>
      </c>
      <c r="FGD43" s="147"/>
      <c r="FGE43" s="159"/>
      <c r="FGF43" s="160"/>
      <c r="FGK43" s="161" t="s">
        <v>198</v>
      </c>
      <c r="FGL43" s="147"/>
      <c r="FGM43" s="159"/>
      <c r="FGN43" s="160"/>
      <c r="FGS43" s="161" t="s">
        <v>198</v>
      </c>
      <c r="FGT43" s="147"/>
      <c r="FGU43" s="159"/>
      <c r="FGV43" s="160"/>
      <c r="FHA43" s="161" t="s">
        <v>198</v>
      </c>
      <c r="FHB43" s="147"/>
      <c r="FHC43" s="159"/>
      <c r="FHD43" s="160"/>
      <c r="FHI43" s="161" t="s">
        <v>198</v>
      </c>
      <c r="FHJ43" s="147"/>
      <c r="FHK43" s="159"/>
      <c r="FHL43" s="160"/>
      <c r="FHQ43" s="161" t="s">
        <v>198</v>
      </c>
      <c r="FHR43" s="147"/>
      <c r="FHS43" s="159"/>
      <c r="FHT43" s="160"/>
      <c r="FHY43" s="161" t="s">
        <v>198</v>
      </c>
      <c r="FHZ43" s="147"/>
      <c r="FIA43" s="159"/>
      <c r="FIB43" s="160"/>
      <c r="FIG43" s="161" t="s">
        <v>198</v>
      </c>
      <c r="FIH43" s="147"/>
      <c r="FII43" s="159"/>
      <c r="FIJ43" s="160"/>
      <c r="FIO43" s="161" t="s">
        <v>198</v>
      </c>
      <c r="FIP43" s="147"/>
      <c r="FIQ43" s="159"/>
      <c r="FIR43" s="160"/>
      <c r="FIW43" s="161" t="s">
        <v>198</v>
      </c>
      <c r="FIX43" s="147"/>
      <c r="FIY43" s="159"/>
      <c r="FIZ43" s="160"/>
      <c r="FJE43" s="161" t="s">
        <v>198</v>
      </c>
      <c r="FJF43" s="147"/>
      <c r="FJG43" s="159"/>
      <c r="FJH43" s="160"/>
      <c r="FJM43" s="161" t="s">
        <v>198</v>
      </c>
      <c r="FJN43" s="147"/>
      <c r="FJO43" s="159"/>
      <c r="FJP43" s="160"/>
      <c r="FJU43" s="161" t="s">
        <v>198</v>
      </c>
      <c r="FJV43" s="147"/>
      <c r="FJW43" s="159"/>
      <c r="FJX43" s="160"/>
      <c r="FKC43" s="161" t="s">
        <v>198</v>
      </c>
      <c r="FKD43" s="147"/>
      <c r="FKE43" s="159"/>
      <c r="FKF43" s="160"/>
      <c r="FKK43" s="161" t="s">
        <v>198</v>
      </c>
      <c r="FKL43" s="147"/>
      <c r="FKM43" s="159"/>
      <c r="FKN43" s="160"/>
      <c r="FKS43" s="161" t="s">
        <v>198</v>
      </c>
      <c r="FKT43" s="147"/>
      <c r="FKU43" s="159"/>
      <c r="FKV43" s="160"/>
      <c r="FLA43" s="161" t="s">
        <v>198</v>
      </c>
      <c r="FLB43" s="147"/>
      <c r="FLC43" s="159"/>
      <c r="FLD43" s="160"/>
      <c r="FLI43" s="161" t="s">
        <v>198</v>
      </c>
      <c r="FLJ43" s="147"/>
      <c r="FLK43" s="159"/>
      <c r="FLL43" s="160"/>
      <c r="FLQ43" s="161" t="s">
        <v>198</v>
      </c>
      <c r="FLR43" s="147"/>
      <c r="FLS43" s="159"/>
      <c r="FLT43" s="160"/>
      <c r="FLY43" s="161" t="s">
        <v>198</v>
      </c>
      <c r="FLZ43" s="147"/>
      <c r="FMA43" s="159"/>
      <c r="FMB43" s="160"/>
      <c r="FMG43" s="161" t="s">
        <v>198</v>
      </c>
      <c r="FMH43" s="147"/>
      <c r="FMI43" s="159"/>
      <c r="FMJ43" s="160"/>
      <c r="FMO43" s="161" t="s">
        <v>198</v>
      </c>
      <c r="FMP43" s="147"/>
      <c r="FMQ43" s="159"/>
      <c r="FMR43" s="160"/>
      <c r="FMW43" s="161" t="s">
        <v>198</v>
      </c>
      <c r="FMX43" s="147"/>
      <c r="FMY43" s="159"/>
      <c r="FMZ43" s="160"/>
      <c r="FNE43" s="161" t="s">
        <v>198</v>
      </c>
      <c r="FNF43" s="147"/>
      <c r="FNG43" s="159"/>
      <c r="FNH43" s="160"/>
      <c r="FNM43" s="161" t="s">
        <v>198</v>
      </c>
      <c r="FNN43" s="147"/>
      <c r="FNO43" s="159"/>
      <c r="FNP43" s="160"/>
      <c r="FNU43" s="161" t="s">
        <v>198</v>
      </c>
      <c r="FNV43" s="147"/>
      <c r="FNW43" s="159"/>
      <c r="FNX43" s="160"/>
      <c r="FOC43" s="161" t="s">
        <v>198</v>
      </c>
      <c r="FOD43" s="147"/>
      <c r="FOE43" s="159"/>
      <c r="FOF43" s="160"/>
      <c r="FOK43" s="161" t="s">
        <v>198</v>
      </c>
      <c r="FOL43" s="147"/>
      <c r="FOM43" s="159"/>
      <c r="FON43" s="160"/>
      <c r="FOS43" s="161" t="s">
        <v>198</v>
      </c>
      <c r="FOT43" s="147"/>
      <c r="FOU43" s="159"/>
      <c r="FOV43" s="160"/>
      <c r="FPA43" s="161" t="s">
        <v>198</v>
      </c>
      <c r="FPB43" s="147"/>
      <c r="FPC43" s="159"/>
      <c r="FPD43" s="160"/>
      <c r="FPI43" s="161" t="s">
        <v>198</v>
      </c>
      <c r="FPJ43" s="147"/>
      <c r="FPK43" s="159"/>
      <c r="FPL43" s="160"/>
      <c r="FPQ43" s="161" t="s">
        <v>198</v>
      </c>
      <c r="FPR43" s="147"/>
      <c r="FPS43" s="159"/>
      <c r="FPT43" s="160"/>
      <c r="FPY43" s="161" t="s">
        <v>198</v>
      </c>
      <c r="FPZ43" s="147"/>
      <c r="FQA43" s="159"/>
      <c r="FQB43" s="160"/>
      <c r="FQG43" s="161" t="s">
        <v>198</v>
      </c>
      <c r="FQH43" s="147"/>
      <c r="FQI43" s="159"/>
      <c r="FQJ43" s="160"/>
      <c r="FQO43" s="161" t="s">
        <v>198</v>
      </c>
      <c r="FQP43" s="147"/>
      <c r="FQQ43" s="159"/>
      <c r="FQR43" s="160"/>
      <c r="FQW43" s="161" t="s">
        <v>198</v>
      </c>
      <c r="FQX43" s="147"/>
      <c r="FQY43" s="159"/>
      <c r="FQZ43" s="160"/>
      <c r="FRE43" s="161" t="s">
        <v>198</v>
      </c>
      <c r="FRF43" s="147"/>
      <c r="FRG43" s="159"/>
      <c r="FRH43" s="160"/>
      <c r="FRM43" s="161" t="s">
        <v>198</v>
      </c>
      <c r="FRN43" s="147"/>
      <c r="FRO43" s="159"/>
      <c r="FRP43" s="160"/>
      <c r="FRU43" s="161" t="s">
        <v>198</v>
      </c>
      <c r="FRV43" s="147"/>
      <c r="FRW43" s="159"/>
      <c r="FRX43" s="160"/>
      <c r="FSC43" s="161" t="s">
        <v>198</v>
      </c>
      <c r="FSD43" s="147"/>
      <c r="FSE43" s="159"/>
      <c r="FSF43" s="160"/>
      <c r="FSK43" s="161" t="s">
        <v>198</v>
      </c>
      <c r="FSL43" s="147"/>
      <c r="FSM43" s="159"/>
      <c r="FSN43" s="160"/>
      <c r="FSS43" s="161" t="s">
        <v>198</v>
      </c>
      <c r="FST43" s="147"/>
      <c r="FSU43" s="159"/>
      <c r="FSV43" s="160"/>
      <c r="FTA43" s="161" t="s">
        <v>198</v>
      </c>
      <c r="FTB43" s="147"/>
      <c r="FTC43" s="159"/>
      <c r="FTD43" s="160"/>
      <c r="FTI43" s="161" t="s">
        <v>198</v>
      </c>
      <c r="FTJ43" s="147"/>
      <c r="FTK43" s="159"/>
      <c r="FTL43" s="160"/>
      <c r="FTQ43" s="161" t="s">
        <v>198</v>
      </c>
      <c r="FTR43" s="147"/>
      <c r="FTS43" s="159"/>
      <c r="FTT43" s="160"/>
      <c r="FTY43" s="161" t="s">
        <v>198</v>
      </c>
      <c r="FTZ43" s="147"/>
      <c r="FUA43" s="159"/>
      <c r="FUB43" s="160"/>
      <c r="FUG43" s="161" t="s">
        <v>198</v>
      </c>
      <c r="FUH43" s="147"/>
      <c r="FUI43" s="159"/>
      <c r="FUJ43" s="160"/>
      <c r="FUO43" s="161" t="s">
        <v>198</v>
      </c>
      <c r="FUP43" s="147"/>
      <c r="FUQ43" s="159"/>
      <c r="FUR43" s="160"/>
      <c r="FUW43" s="161" t="s">
        <v>198</v>
      </c>
      <c r="FUX43" s="147"/>
      <c r="FUY43" s="159"/>
      <c r="FUZ43" s="160"/>
      <c r="FVE43" s="161" t="s">
        <v>198</v>
      </c>
      <c r="FVF43" s="147"/>
      <c r="FVG43" s="159"/>
      <c r="FVH43" s="160"/>
      <c r="FVM43" s="161" t="s">
        <v>198</v>
      </c>
      <c r="FVN43" s="147"/>
      <c r="FVO43" s="159"/>
      <c r="FVP43" s="160"/>
      <c r="FVU43" s="161" t="s">
        <v>198</v>
      </c>
      <c r="FVV43" s="147"/>
      <c r="FVW43" s="159"/>
      <c r="FVX43" s="160"/>
      <c r="FWC43" s="161" t="s">
        <v>198</v>
      </c>
      <c r="FWD43" s="147"/>
      <c r="FWE43" s="159"/>
      <c r="FWF43" s="160"/>
      <c r="FWK43" s="161" t="s">
        <v>198</v>
      </c>
      <c r="FWL43" s="147"/>
      <c r="FWM43" s="159"/>
      <c r="FWN43" s="160"/>
      <c r="FWS43" s="161" t="s">
        <v>198</v>
      </c>
      <c r="FWT43" s="147"/>
      <c r="FWU43" s="159"/>
      <c r="FWV43" s="160"/>
      <c r="FXA43" s="161" t="s">
        <v>198</v>
      </c>
      <c r="FXB43" s="147"/>
      <c r="FXC43" s="159"/>
      <c r="FXD43" s="160"/>
      <c r="FXI43" s="161" t="s">
        <v>198</v>
      </c>
      <c r="FXJ43" s="147"/>
      <c r="FXK43" s="159"/>
      <c r="FXL43" s="160"/>
      <c r="FXQ43" s="161" t="s">
        <v>198</v>
      </c>
      <c r="FXR43" s="147"/>
      <c r="FXS43" s="159"/>
      <c r="FXT43" s="160"/>
      <c r="FXY43" s="161" t="s">
        <v>198</v>
      </c>
      <c r="FXZ43" s="147"/>
      <c r="FYA43" s="159"/>
      <c r="FYB43" s="160"/>
      <c r="FYG43" s="161" t="s">
        <v>198</v>
      </c>
      <c r="FYH43" s="147"/>
      <c r="FYI43" s="159"/>
      <c r="FYJ43" s="160"/>
      <c r="FYO43" s="161" t="s">
        <v>198</v>
      </c>
      <c r="FYP43" s="147"/>
      <c r="FYQ43" s="159"/>
      <c r="FYR43" s="160"/>
      <c r="FYW43" s="161" t="s">
        <v>198</v>
      </c>
      <c r="FYX43" s="147"/>
      <c r="FYY43" s="159"/>
      <c r="FYZ43" s="160"/>
      <c r="FZE43" s="161" t="s">
        <v>198</v>
      </c>
      <c r="FZF43" s="147"/>
      <c r="FZG43" s="159"/>
      <c r="FZH43" s="160"/>
      <c r="FZM43" s="161" t="s">
        <v>198</v>
      </c>
      <c r="FZN43" s="147"/>
      <c r="FZO43" s="159"/>
      <c r="FZP43" s="160"/>
      <c r="FZU43" s="161" t="s">
        <v>198</v>
      </c>
      <c r="FZV43" s="147"/>
      <c r="FZW43" s="159"/>
      <c r="FZX43" s="160"/>
      <c r="GAC43" s="161" t="s">
        <v>198</v>
      </c>
      <c r="GAD43" s="147"/>
      <c r="GAE43" s="159"/>
      <c r="GAF43" s="160"/>
      <c r="GAK43" s="161" t="s">
        <v>198</v>
      </c>
      <c r="GAL43" s="147"/>
      <c r="GAM43" s="159"/>
      <c r="GAN43" s="160"/>
      <c r="GAS43" s="161" t="s">
        <v>198</v>
      </c>
      <c r="GAT43" s="147"/>
      <c r="GAU43" s="159"/>
      <c r="GAV43" s="160"/>
      <c r="GBA43" s="161" t="s">
        <v>198</v>
      </c>
      <c r="GBB43" s="147"/>
      <c r="GBC43" s="159"/>
      <c r="GBD43" s="160"/>
      <c r="GBI43" s="161" t="s">
        <v>198</v>
      </c>
      <c r="GBJ43" s="147"/>
      <c r="GBK43" s="159"/>
      <c r="GBL43" s="160"/>
      <c r="GBQ43" s="161" t="s">
        <v>198</v>
      </c>
      <c r="GBR43" s="147"/>
      <c r="GBS43" s="159"/>
      <c r="GBT43" s="160"/>
      <c r="GBY43" s="161" t="s">
        <v>198</v>
      </c>
      <c r="GBZ43" s="147"/>
      <c r="GCA43" s="159"/>
      <c r="GCB43" s="160"/>
      <c r="GCG43" s="161" t="s">
        <v>198</v>
      </c>
      <c r="GCH43" s="147"/>
      <c r="GCI43" s="159"/>
      <c r="GCJ43" s="160"/>
      <c r="GCO43" s="161" t="s">
        <v>198</v>
      </c>
      <c r="GCP43" s="147"/>
      <c r="GCQ43" s="159"/>
      <c r="GCR43" s="160"/>
      <c r="GCW43" s="161" t="s">
        <v>198</v>
      </c>
      <c r="GCX43" s="147"/>
      <c r="GCY43" s="159"/>
      <c r="GCZ43" s="160"/>
      <c r="GDE43" s="161" t="s">
        <v>198</v>
      </c>
      <c r="GDF43" s="147"/>
      <c r="GDG43" s="159"/>
      <c r="GDH43" s="160"/>
      <c r="GDM43" s="161" t="s">
        <v>198</v>
      </c>
      <c r="GDN43" s="147"/>
      <c r="GDO43" s="159"/>
      <c r="GDP43" s="160"/>
      <c r="GDU43" s="161" t="s">
        <v>198</v>
      </c>
      <c r="GDV43" s="147"/>
      <c r="GDW43" s="159"/>
      <c r="GDX43" s="160"/>
      <c r="GEC43" s="161" t="s">
        <v>198</v>
      </c>
      <c r="GED43" s="147"/>
      <c r="GEE43" s="159"/>
      <c r="GEF43" s="160"/>
      <c r="GEK43" s="161" t="s">
        <v>198</v>
      </c>
      <c r="GEL43" s="147"/>
      <c r="GEM43" s="159"/>
      <c r="GEN43" s="160"/>
      <c r="GES43" s="161" t="s">
        <v>198</v>
      </c>
      <c r="GET43" s="147"/>
      <c r="GEU43" s="159"/>
      <c r="GEV43" s="160"/>
      <c r="GFA43" s="161" t="s">
        <v>198</v>
      </c>
      <c r="GFB43" s="147"/>
      <c r="GFC43" s="159"/>
      <c r="GFD43" s="160"/>
      <c r="GFI43" s="161" t="s">
        <v>198</v>
      </c>
      <c r="GFJ43" s="147"/>
      <c r="GFK43" s="159"/>
      <c r="GFL43" s="160"/>
      <c r="GFQ43" s="161" t="s">
        <v>198</v>
      </c>
      <c r="GFR43" s="147"/>
      <c r="GFS43" s="159"/>
      <c r="GFT43" s="160"/>
      <c r="GFY43" s="161" t="s">
        <v>198</v>
      </c>
      <c r="GFZ43" s="147"/>
      <c r="GGA43" s="159"/>
      <c r="GGB43" s="160"/>
      <c r="GGG43" s="161" t="s">
        <v>198</v>
      </c>
      <c r="GGH43" s="147"/>
      <c r="GGI43" s="159"/>
      <c r="GGJ43" s="160"/>
      <c r="GGO43" s="161" t="s">
        <v>198</v>
      </c>
      <c r="GGP43" s="147"/>
      <c r="GGQ43" s="159"/>
      <c r="GGR43" s="160"/>
      <c r="GGW43" s="161" t="s">
        <v>198</v>
      </c>
      <c r="GGX43" s="147"/>
      <c r="GGY43" s="159"/>
      <c r="GGZ43" s="160"/>
      <c r="GHE43" s="161" t="s">
        <v>198</v>
      </c>
      <c r="GHF43" s="147"/>
      <c r="GHG43" s="159"/>
      <c r="GHH43" s="160"/>
      <c r="GHM43" s="161" t="s">
        <v>198</v>
      </c>
      <c r="GHN43" s="147"/>
      <c r="GHO43" s="159"/>
      <c r="GHP43" s="160"/>
      <c r="GHU43" s="161" t="s">
        <v>198</v>
      </c>
      <c r="GHV43" s="147"/>
      <c r="GHW43" s="159"/>
      <c r="GHX43" s="160"/>
      <c r="GIC43" s="161" t="s">
        <v>198</v>
      </c>
      <c r="GID43" s="147"/>
      <c r="GIE43" s="159"/>
      <c r="GIF43" s="160"/>
      <c r="GIK43" s="161" t="s">
        <v>198</v>
      </c>
      <c r="GIL43" s="147"/>
      <c r="GIM43" s="159"/>
      <c r="GIN43" s="160"/>
      <c r="GIS43" s="161" t="s">
        <v>198</v>
      </c>
      <c r="GIT43" s="147"/>
      <c r="GIU43" s="159"/>
      <c r="GIV43" s="160"/>
      <c r="GJA43" s="161" t="s">
        <v>198</v>
      </c>
      <c r="GJB43" s="147"/>
      <c r="GJC43" s="159"/>
      <c r="GJD43" s="160"/>
      <c r="GJI43" s="161" t="s">
        <v>198</v>
      </c>
      <c r="GJJ43" s="147"/>
      <c r="GJK43" s="159"/>
      <c r="GJL43" s="160"/>
      <c r="GJQ43" s="161" t="s">
        <v>198</v>
      </c>
      <c r="GJR43" s="147"/>
      <c r="GJS43" s="159"/>
      <c r="GJT43" s="160"/>
      <c r="GJY43" s="161" t="s">
        <v>198</v>
      </c>
      <c r="GJZ43" s="147"/>
      <c r="GKA43" s="159"/>
      <c r="GKB43" s="160"/>
      <c r="GKG43" s="161" t="s">
        <v>198</v>
      </c>
      <c r="GKH43" s="147"/>
      <c r="GKI43" s="159"/>
      <c r="GKJ43" s="160"/>
      <c r="GKO43" s="161" t="s">
        <v>198</v>
      </c>
      <c r="GKP43" s="147"/>
      <c r="GKQ43" s="159"/>
      <c r="GKR43" s="160"/>
      <c r="GKW43" s="161" t="s">
        <v>198</v>
      </c>
      <c r="GKX43" s="147"/>
      <c r="GKY43" s="159"/>
      <c r="GKZ43" s="160"/>
      <c r="GLE43" s="161" t="s">
        <v>198</v>
      </c>
      <c r="GLF43" s="147"/>
      <c r="GLG43" s="159"/>
      <c r="GLH43" s="160"/>
      <c r="GLM43" s="161" t="s">
        <v>198</v>
      </c>
      <c r="GLN43" s="147"/>
      <c r="GLO43" s="159"/>
      <c r="GLP43" s="160"/>
      <c r="GLU43" s="161" t="s">
        <v>198</v>
      </c>
      <c r="GLV43" s="147"/>
      <c r="GLW43" s="159"/>
      <c r="GLX43" s="160"/>
      <c r="GMC43" s="161" t="s">
        <v>198</v>
      </c>
      <c r="GMD43" s="147"/>
      <c r="GME43" s="159"/>
      <c r="GMF43" s="160"/>
      <c r="GMK43" s="161" t="s">
        <v>198</v>
      </c>
      <c r="GML43" s="147"/>
      <c r="GMM43" s="159"/>
      <c r="GMN43" s="160"/>
      <c r="GMS43" s="161" t="s">
        <v>198</v>
      </c>
      <c r="GMT43" s="147"/>
      <c r="GMU43" s="159"/>
      <c r="GMV43" s="160"/>
      <c r="GNA43" s="161" t="s">
        <v>198</v>
      </c>
      <c r="GNB43" s="147"/>
      <c r="GNC43" s="159"/>
      <c r="GND43" s="160"/>
      <c r="GNI43" s="161" t="s">
        <v>198</v>
      </c>
      <c r="GNJ43" s="147"/>
      <c r="GNK43" s="159"/>
      <c r="GNL43" s="160"/>
      <c r="GNQ43" s="161" t="s">
        <v>198</v>
      </c>
      <c r="GNR43" s="147"/>
      <c r="GNS43" s="159"/>
      <c r="GNT43" s="160"/>
      <c r="GNY43" s="161" t="s">
        <v>198</v>
      </c>
      <c r="GNZ43" s="147"/>
      <c r="GOA43" s="159"/>
      <c r="GOB43" s="160"/>
      <c r="GOG43" s="161" t="s">
        <v>198</v>
      </c>
      <c r="GOH43" s="147"/>
      <c r="GOI43" s="159"/>
      <c r="GOJ43" s="160"/>
      <c r="GOO43" s="161" t="s">
        <v>198</v>
      </c>
      <c r="GOP43" s="147"/>
      <c r="GOQ43" s="159"/>
      <c r="GOR43" s="160"/>
      <c r="GOW43" s="161" t="s">
        <v>198</v>
      </c>
      <c r="GOX43" s="147"/>
      <c r="GOY43" s="159"/>
      <c r="GOZ43" s="160"/>
      <c r="GPE43" s="161" t="s">
        <v>198</v>
      </c>
      <c r="GPF43" s="147"/>
      <c r="GPG43" s="159"/>
      <c r="GPH43" s="160"/>
      <c r="GPM43" s="161" t="s">
        <v>198</v>
      </c>
      <c r="GPN43" s="147"/>
      <c r="GPO43" s="159"/>
      <c r="GPP43" s="160"/>
      <c r="GPU43" s="161" t="s">
        <v>198</v>
      </c>
      <c r="GPV43" s="147"/>
      <c r="GPW43" s="159"/>
      <c r="GPX43" s="160"/>
      <c r="GQC43" s="161" t="s">
        <v>198</v>
      </c>
      <c r="GQD43" s="147"/>
      <c r="GQE43" s="159"/>
      <c r="GQF43" s="160"/>
      <c r="GQK43" s="161" t="s">
        <v>198</v>
      </c>
      <c r="GQL43" s="147"/>
      <c r="GQM43" s="159"/>
      <c r="GQN43" s="160"/>
      <c r="GQS43" s="161" t="s">
        <v>198</v>
      </c>
      <c r="GQT43" s="147"/>
      <c r="GQU43" s="159"/>
      <c r="GQV43" s="160"/>
      <c r="GRA43" s="161" t="s">
        <v>198</v>
      </c>
      <c r="GRB43" s="147"/>
      <c r="GRC43" s="159"/>
      <c r="GRD43" s="160"/>
      <c r="GRI43" s="161" t="s">
        <v>198</v>
      </c>
      <c r="GRJ43" s="147"/>
      <c r="GRK43" s="159"/>
      <c r="GRL43" s="160"/>
      <c r="GRQ43" s="161" t="s">
        <v>198</v>
      </c>
      <c r="GRR43" s="147"/>
      <c r="GRS43" s="159"/>
      <c r="GRT43" s="160"/>
      <c r="GRY43" s="161" t="s">
        <v>198</v>
      </c>
      <c r="GRZ43" s="147"/>
      <c r="GSA43" s="159"/>
      <c r="GSB43" s="160"/>
      <c r="GSG43" s="161" t="s">
        <v>198</v>
      </c>
      <c r="GSH43" s="147"/>
      <c r="GSI43" s="159"/>
      <c r="GSJ43" s="160"/>
      <c r="GSO43" s="161" t="s">
        <v>198</v>
      </c>
      <c r="GSP43" s="147"/>
      <c r="GSQ43" s="159"/>
      <c r="GSR43" s="160"/>
      <c r="GSW43" s="161" t="s">
        <v>198</v>
      </c>
      <c r="GSX43" s="147"/>
      <c r="GSY43" s="159"/>
      <c r="GSZ43" s="160"/>
      <c r="GTE43" s="161" t="s">
        <v>198</v>
      </c>
      <c r="GTF43" s="147"/>
      <c r="GTG43" s="159"/>
      <c r="GTH43" s="160"/>
      <c r="GTM43" s="161" t="s">
        <v>198</v>
      </c>
      <c r="GTN43" s="147"/>
      <c r="GTO43" s="159"/>
      <c r="GTP43" s="160"/>
      <c r="GTU43" s="161" t="s">
        <v>198</v>
      </c>
      <c r="GTV43" s="147"/>
      <c r="GTW43" s="159"/>
      <c r="GTX43" s="160"/>
      <c r="GUC43" s="161" t="s">
        <v>198</v>
      </c>
      <c r="GUD43" s="147"/>
      <c r="GUE43" s="159"/>
      <c r="GUF43" s="160"/>
      <c r="GUK43" s="161" t="s">
        <v>198</v>
      </c>
      <c r="GUL43" s="147"/>
      <c r="GUM43" s="159"/>
      <c r="GUN43" s="160"/>
      <c r="GUS43" s="161" t="s">
        <v>198</v>
      </c>
      <c r="GUT43" s="147"/>
      <c r="GUU43" s="159"/>
      <c r="GUV43" s="160"/>
      <c r="GVA43" s="161" t="s">
        <v>198</v>
      </c>
      <c r="GVB43" s="147"/>
      <c r="GVC43" s="159"/>
      <c r="GVD43" s="160"/>
      <c r="GVI43" s="161" t="s">
        <v>198</v>
      </c>
      <c r="GVJ43" s="147"/>
      <c r="GVK43" s="159"/>
      <c r="GVL43" s="160"/>
      <c r="GVQ43" s="161" t="s">
        <v>198</v>
      </c>
      <c r="GVR43" s="147"/>
      <c r="GVS43" s="159"/>
      <c r="GVT43" s="160"/>
      <c r="GVY43" s="161" t="s">
        <v>198</v>
      </c>
      <c r="GVZ43" s="147"/>
      <c r="GWA43" s="159"/>
      <c r="GWB43" s="160"/>
      <c r="GWG43" s="161" t="s">
        <v>198</v>
      </c>
      <c r="GWH43" s="147"/>
      <c r="GWI43" s="159"/>
      <c r="GWJ43" s="160"/>
      <c r="GWO43" s="161" t="s">
        <v>198</v>
      </c>
      <c r="GWP43" s="147"/>
      <c r="GWQ43" s="159"/>
      <c r="GWR43" s="160"/>
      <c r="GWW43" s="161" t="s">
        <v>198</v>
      </c>
      <c r="GWX43" s="147"/>
      <c r="GWY43" s="159"/>
      <c r="GWZ43" s="160"/>
      <c r="GXE43" s="161" t="s">
        <v>198</v>
      </c>
      <c r="GXF43" s="147"/>
      <c r="GXG43" s="159"/>
      <c r="GXH43" s="160"/>
      <c r="GXM43" s="161" t="s">
        <v>198</v>
      </c>
      <c r="GXN43" s="147"/>
      <c r="GXO43" s="159"/>
      <c r="GXP43" s="160"/>
      <c r="GXU43" s="161" t="s">
        <v>198</v>
      </c>
      <c r="GXV43" s="147"/>
      <c r="GXW43" s="159"/>
      <c r="GXX43" s="160"/>
      <c r="GYC43" s="161" t="s">
        <v>198</v>
      </c>
      <c r="GYD43" s="147"/>
      <c r="GYE43" s="159"/>
      <c r="GYF43" s="160"/>
      <c r="GYK43" s="161" t="s">
        <v>198</v>
      </c>
      <c r="GYL43" s="147"/>
      <c r="GYM43" s="159"/>
      <c r="GYN43" s="160"/>
      <c r="GYS43" s="161" t="s">
        <v>198</v>
      </c>
      <c r="GYT43" s="147"/>
      <c r="GYU43" s="159"/>
      <c r="GYV43" s="160"/>
      <c r="GZA43" s="161" t="s">
        <v>198</v>
      </c>
      <c r="GZB43" s="147"/>
      <c r="GZC43" s="159"/>
      <c r="GZD43" s="160"/>
      <c r="GZI43" s="161" t="s">
        <v>198</v>
      </c>
      <c r="GZJ43" s="147"/>
      <c r="GZK43" s="159"/>
      <c r="GZL43" s="160"/>
      <c r="GZQ43" s="161" t="s">
        <v>198</v>
      </c>
      <c r="GZR43" s="147"/>
      <c r="GZS43" s="159"/>
      <c r="GZT43" s="160"/>
      <c r="GZY43" s="161" t="s">
        <v>198</v>
      </c>
      <c r="GZZ43" s="147"/>
      <c r="HAA43" s="159"/>
      <c r="HAB43" s="160"/>
      <c r="HAG43" s="161" t="s">
        <v>198</v>
      </c>
      <c r="HAH43" s="147"/>
      <c r="HAI43" s="159"/>
      <c r="HAJ43" s="160"/>
      <c r="HAO43" s="161" t="s">
        <v>198</v>
      </c>
      <c r="HAP43" s="147"/>
      <c r="HAQ43" s="159"/>
      <c r="HAR43" s="160"/>
      <c r="HAW43" s="161" t="s">
        <v>198</v>
      </c>
      <c r="HAX43" s="147"/>
      <c r="HAY43" s="159"/>
      <c r="HAZ43" s="160"/>
      <c r="HBE43" s="161" t="s">
        <v>198</v>
      </c>
      <c r="HBF43" s="147"/>
      <c r="HBG43" s="159"/>
      <c r="HBH43" s="160"/>
      <c r="HBM43" s="161" t="s">
        <v>198</v>
      </c>
      <c r="HBN43" s="147"/>
      <c r="HBO43" s="159"/>
      <c r="HBP43" s="160"/>
      <c r="HBU43" s="161" t="s">
        <v>198</v>
      </c>
      <c r="HBV43" s="147"/>
      <c r="HBW43" s="159"/>
      <c r="HBX43" s="160"/>
      <c r="HCC43" s="161" t="s">
        <v>198</v>
      </c>
      <c r="HCD43" s="147"/>
      <c r="HCE43" s="159"/>
      <c r="HCF43" s="160"/>
      <c r="HCK43" s="161" t="s">
        <v>198</v>
      </c>
      <c r="HCL43" s="147"/>
      <c r="HCM43" s="159"/>
      <c r="HCN43" s="160"/>
      <c r="HCS43" s="161" t="s">
        <v>198</v>
      </c>
      <c r="HCT43" s="147"/>
      <c r="HCU43" s="159"/>
      <c r="HCV43" s="160"/>
      <c r="HDA43" s="161" t="s">
        <v>198</v>
      </c>
      <c r="HDB43" s="147"/>
      <c r="HDC43" s="159"/>
      <c r="HDD43" s="160"/>
      <c r="HDI43" s="161" t="s">
        <v>198</v>
      </c>
      <c r="HDJ43" s="147"/>
      <c r="HDK43" s="159"/>
      <c r="HDL43" s="160"/>
      <c r="HDQ43" s="161" t="s">
        <v>198</v>
      </c>
      <c r="HDR43" s="147"/>
      <c r="HDS43" s="159"/>
      <c r="HDT43" s="160"/>
      <c r="HDY43" s="161" t="s">
        <v>198</v>
      </c>
      <c r="HDZ43" s="147"/>
      <c r="HEA43" s="159"/>
      <c r="HEB43" s="160"/>
      <c r="HEG43" s="161" t="s">
        <v>198</v>
      </c>
      <c r="HEH43" s="147"/>
      <c r="HEI43" s="159"/>
      <c r="HEJ43" s="160"/>
      <c r="HEO43" s="161" t="s">
        <v>198</v>
      </c>
      <c r="HEP43" s="147"/>
      <c r="HEQ43" s="159"/>
      <c r="HER43" s="160"/>
      <c r="HEW43" s="161" t="s">
        <v>198</v>
      </c>
      <c r="HEX43" s="147"/>
      <c r="HEY43" s="159"/>
      <c r="HEZ43" s="160"/>
      <c r="HFE43" s="161" t="s">
        <v>198</v>
      </c>
      <c r="HFF43" s="147"/>
      <c r="HFG43" s="159"/>
      <c r="HFH43" s="160"/>
      <c r="HFM43" s="161" t="s">
        <v>198</v>
      </c>
      <c r="HFN43" s="147"/>
      <c r="HFO43" s="159"/>
      <c r="HFP43" s="160"/>
      <c r="HFU43" s="161" t="s">
        <v>198</v>
      </c>
      <c r="HFV43" s="147"/>
      <c r="HFW43" s="159"/>
      <c r="HFX43" s="160"/>
      <c r="HGC43" s="161" t="s">
        <v>198</v>
      </c>
      <c r="HGD43" s="147"/>
      <c r="HGE43" s="159"/>
      <c r="HGF43" s="160"/>
      <c r="HGK43" s="161" t="s">
        <v>198</v>
      </c>
      <c r="HGL43" s="147"/>
      <c r="HGM43" s="159"/>
      <c r="HGN43" s="160"/>
      <c r="HGS43" s="161" t="s">
        <v>198</v>
      </c>
      <c r="HGT43" s="147"/>
      <c r="HGU43" s="159"/>
      <c r="HGV43" s="160"/>
      <c r="HHA43" s="161" t="s">
        <v>198</v>
      </c>
      <c r="HHB43" s="147"/>
      <c r="HHC43" s="159"/>
      <c r="HHD43" s="160"/>
      <c r="HHI43" s="161" t="s">
        <v>198</v>
      </c>
      <c r="HHJ43" s="147"/>
      <c r="HHK43" s="159"/>
      <c r="HHL43" s="160"/>
      <c r="HHQ43" s="161" t="s">
        <v>198</v>
      </c>
      <c r="HHR43" s="147"/>
      <c r="HHS43" s="159"/>
      <c r="HHT43" s="160"/>
      <c r="HHY43" s="161" t="s">
        <v>198</v>
      </c>
      <c r="HHZ43" s="147"/>
      <c r="HIA43" s="159"/>
      <c r="HIB43" s="160"/>
      <c r="HIG43" s="161" t="s">
        <v>198</v>
      </c>
      <c r="HIH43" s="147"/>
      <c r="HII43" s="159"/>
      <c r="HIJ43" s="160"/>
      <c r="HIO43" s="161" t="s">
        <v>198</v>
      </c>
      <c r="HIP43" s="147"/>
      <c r="HIQ43" s="159"/>
      <c r="HIR43" s="160"/>
      <c r="HIW43" s="161" t="s">
        <v>198</v>
      </c>
      <c r="HIX43" s="147"/>
      <c r="HIY43" s="159"/>
      <c r="HIZ43" s="160"/>
      <c r="HJE43" s="161" t="s">
        <v>198</v>
      </c>
      <c r="HJF43" s="147"/>
      <c r="HJG43" s="159"/>
      <c r="HJH43" s="160"/>
      <c r="HJM43" s="161" t="s">
        <v>198</v>
      </c>
      <c r="HJN43" s="147"/>
      <c r="HJO43" s="159"/>
      <c r="HJP43" s="160"/>
      <c r="HJU43" s="161" t="s">
        <v>198</v>
      </c>
      <c r="HJV43" s="147"/>
      <c r="HJW43" s="159"/>
      <c r="HJX43" s="160"/>
      <c r="HKC43" s="161" t="s">
        <v>198</v>
      </c>
      <c r="HKD43" s="147"/>
      <c r="HKE43" s="159"/>
      <c r="HKF43" s="160"/>
      <c r="HKK43" s="161" t="s">
        <v>198</v>
      </c>
      <c r="HKL43" s="147"/>
      <c r="HKM43" s="159"/>
      <c r="HKN43" s="160"/>
      <c r="HKS43" s="161" t="s">
        <v>198</v>
      </c>
      <c r="HKT43" s="147"/>
      <c r="HKU43" s="159"/>
      <c r="HKV43" s="160"/>
      <c r="HLA43" s="161" t="s">
        <v>198</v>
      </c>
      <c r="HLB43" s="147"/>
      <c r="HLC43" s="159"/>
      <c r="HLD43" s="160"/>
      <c r="HLI43" s="161" t="s">
        <v>198</v>
      </c>
      <c r="HLJ43" s="147"/>
      <c r="HLK43" s="159"/>
      <c r="HLL43" s="160"/>
      <c r="HLQ43" s="161" t="s">
        <v>198</v>
      </c>
      <c r="HLR43" s="147"/>
      <c r="HLS43" s="159"/>
      <c r="HLT43" s="160"/>
      <c r="HLY43" s="161" t="s">
        <v>198</v>
      </c>
      <c r="HLZ43" s="147"/>
      <c r="HMA43" s="159"/>
      <c r="HMB43" s="160"/>
      <c r="HMG43" s="161" t="s">
        <v>198</v>
      </c>
      <c r="HMH43" s="147"/>
      <c r="HMI43" s="159"/>
      <c r="HMJ43" s="160"/>
      <c r="HMO43" s="161" t="s">
        <v>198</v>
      </c>
      <c r="HMP43" s="147"/>
      <c r="HMQ43" s="159"/>
      <c r="HMR43" s="160"/>
      <c r="HMW43" s="161" t="s">
        <v>198</v>
      </c>
      <c r="HMX43" s="147"/>
      <c r="HMY43" s="159"/>
      <c r="HMZ43" s="160"/>
      <c r="HNE43" s="161" t="s">
        <v>198</v>
      </c>
      <c r="HNF43" s="147"/>
      <c r="HNG43" s="159"/>
      <c r="HNH43" s="160"/>
      <c r="HNM43" s="161" t="s">
        <v>198</v>
      </c>
      <c r="HNN43" s="147"/>
      <c r="HNO43" s="159"/>
      <c r="HNP43" s="160"/>
      <c r="HNU43" s="161" t="s">
        <v>198</v>
      </c>
      <c r="HNV43" s="147"/>
      <c r="HNW43" s="159"/>
      <c r="HNX43" s="160"/>
      <c r="HOC43" s="161" t="s">
        <v>198</v>
      </c>
      <c r="HOD43" s="147"/>
      <c r="HOE43" s="159"/>
      <c r="HOF43" s="160"/>
      <c r="HOK43" s="161" t="s">
        <v>198</v>
      </c>
      <c r="HOL43" s="147"/>
      <c r="HOM43" s="159"/>
      <c r="HON43" s="160"/>
      <c r="HOS43" s="161" t="s">
        <v>198</v>
      </c>
      <c r="HOT43" s="147"/>
      <c r="HOU43" s="159"/>
      <c r="HOV43" s="160"/>
      <c r="HPA43" s="161" t="s">
        <v>198</v>
      </c>
      <c r="HPB43" s="147"/>
      <c r="HPC43" s="159"/>
      <c r="HPD43" s="160"/>
      <c r="HPI43" s="161" t="s">
        <v>198</v>
      </c>
      <c r="HPJ43" s="147"/>
      <c r="HPK43" s="159"/>
      <c r="HPL43" s="160"/>
      <c r="HPQ43" s="161" t="s">
        <v>198</v>
      </c>
      <c r="HPR43" s="147"/>
      <c r="HPS43" s="159"/>
      <c r="HPT43" s="160"/>
      <c r="HPY43" s="161" t="s">
        <v>198</v>
      </c>
      <c r="HPZ43" s="147"/>
      <c r="HQA43" s="159"/>
      <c r="HQB43" s="160"/>
      <c r="HQG43" s="161" t="s">
        <v>198</v>
      </c>
      <c r="HQH43" s="147"/>
      <c r="HQI43" s="159"/>
      <c r="HQJ43" s="160"/>
      <c r="HQO43" s="161" t="s">
        <v>198</v>
      </c>
      <c r="HQP43" s="147"/>
      <c r="HQQ43" s="159"/>
      <c r="HQR43" s="160"/>
      <c r="HQW43" s="161" t="s">
        <v>198</v>
      </c>
      <c r="HQX43" s="147"/>
      <c r="HQY43" s="159"/>
      <c r="HQZ43" s="160"/>
      <c r="HRE43" s="161" t="s">
        <v>198</v>
      </c>
      <c r="HRF43" s="147"/>
      <c r="HRG43" s="159"/>
      <c r="HRH43" s="160"/>
      <c r="HRM43" s="161" t="s">
        <v>198</v>
      </c>
      <c r="HRN43" s="147"/>
      <c r="HRO43" s="159"/>
      <c r="HRP43" s="160"/>
      <c r="HRU43" s="161" t="s">
        <v>198</v>
      </c>
      <c r="HRV43" s="147"/>
      <c r="HRW43" s="159"/>
      <c r="HRX43" s="160"/>
      <c r="HSC43" s="161" t="s">
        <v>198</v>
      </c>
      <c r="HSD43" s="147"/>
      <c r="HSE43" s="159"/>
      <c r="HSF43" s="160"/>
      <c r="HSK43" s="161" t="s">
        <v>198</v>
      </c>
      <c r="HSL43" s="147"/>
      <c r="HSM43" s="159"/>
      <c r="HSN43" s="160"/>
      <c r="HSS43" s="161" t="s">
        <v>198</v>
      </c>
      <c r="HST43" s="147"/>
      <c r="HSU43" s="159"/>
      <c r="HSV43" s="160"/>
      <c r="HTA43" s="161" t="s">
        <v>198</v>
      </c>
      <c r="HTB43" s="147"/>
      <c r="HTC43" s="159"/>
      <c r="HTD43" s="160"/>
      <c r="HTI43" s="161" t="s">
        <v>198</v>
      </c>
      <c r="HTJ43" s="147"/>
      <c r="HTK43" s="159"/>
      <c r="HTL43" s="160"/>
      <c r="HTQ43" s="161" t="s">
        <v>198</v>
      </c>
      <c r="HTR43" s="147"/>
      <c r="HTS43" s="159"/>
      <c r="HTT43" s="160"/>
      <c r="HTY43" s="161" t="s">
        <v>198</v>
      </c>
      <c r="HTZ43" s="147"/>
      <c r="HUA43" s="159"/>
      <c r="HUB43" s="160"/>
      <c r="HUG43" s="161" t="s">
        <v>198</v>
      </c>
      <c r="HUH43" s="147"/>
      <c r="HUI43" s="159"/>
      <c r="HUJ43" s="160"/>
      <c r="HUO43" s="161" t="s">
        <v>198</v>
      </c>
      <c r="HUP43" s="147"/>
      <c r="HUQ43" s="159"/>
      <c r="HUR43" s="160"/>
      <c r="HUW43" s="161" t="s">
        <v>198</v>
      </c>
      <c r="HUX43" s="147"/>
      <c r="HUY43" s="159"/>
      <c r="HUZ43" s="160"/>
      <c r="HVE43" s="161" t="s">
        <v>198</v>
      </c>
      <c r="HVF43" s="147"/>
      <c r="HVG43" s="159"/>
      <c r="HVH43" s="160"/>
      <c r="HVM43" s="161" t="s">
        <v>198</v>
      </c>
      <c r="HVN43" s="147"/>
      <c r="HVO43" s="159"/>
      <c r="HVP43" s="160"/>
      <c r="HVU43" s="161" t="s">
        <v>198</v>
      </c>
      <c r="HVV43" s="147"/>
      <c r="HVW43" s="159"/>
      <c r="HVX43" s="160"/>
      <c r="HWC43" s="161" t="s">
        <v>198</v>
      </c>
      <c r="HWD43" s="147"/>
      <c r="HWE43" s="159"/>
      <c r="HWF43" s="160"/>
      <c r="HWK43" s="161" t="s">
        <v>198</v>
      </c>
      <c r="HWL43" s="147"/>
      <c r="HWM43" s="159"/>
      <c r="HWN43" s="160"/>
      <c r="HWS43" s="161" t="s">
        <v>198</v>
      </c>
      <c r="HWT43" s="147"/>
      <c r="HWU43" s="159"/>
      <c r="HWV43" s="160"/>
      <c r="HXA43" s="161" t="s">
        <v>198</v>
      </c>
      <c r="HXB43" s="147"/>
      <c r="HXC43" s="159"/>
      <c r="HXD43" s="160"/>
      <c r="HXI43" s="161" t="s">
        <v>198</v>
      </c>
      <c r="HXJ43" s="147"/>
      <c r="HXK43" s="159"/>
      <c r="HXL43" s="160"/>
      <c r="HXQ43" s="161" t="s">
        <v>198</v>
      </c>
      <c r="HXR43" s="147"/>
      <c r="HXS43" s="159"/>
      <c r="HXT43" s="160"/>
      <c r="HXY43" s="161" t="s">
        <v>198</v>
      </c>
      <c r="HXZ43" s="147"/>
      <c r="HYA43" s="159"/>
      <c r="HYB43" s="160"/>
      <c r="HYG43" s="161" t="s">
        <v>198</v>
      </c>
      <c r="HYH43" s="147"/>
      <c r="HYI43" s="159"/>
      <c r="HYJ43" s="160"/>
      <c r="HYO43" s="161" t="s">
        <v>198</v>
      </c>
      <c r="HYP43" s="147"/>
      <c r="HYQ43" s="159"/>
      <c r="HYR43" s="160"/>
      <c r="HYW43" s="161" t="s">
        <v>198</v>
      </c>
      <c r="HYX43" s="147"/>
      <c r="HYY43" s="159"/>
      <c r="HYZ43" s="160"/>
      <c r="HZE43" s="161" t="s">
        <v>198</v>
      </c>
      <c r="HZF43" s="147"/>
      <c r="HZG43" s="159"/>
      <c r="HZH43" s="160"/>
      <c r="HZM43" s="161" t="s">
        <v>198</v>
      </c>
      <c r="HZN43" s="147"/>
      <c r="HZO43" s="159"/>
      <c r="HZP43" s="160"/>
      <c r="HZU43" s="161" t="s">
        <v>198</v>
      </c>
      <c r="HZV43" s="147"/>
      <c r="HZW43" s="159"/>
      <c r="HZX43" s="160"/>
      <c r="IAC43" s="161" t="s">
        <v>198</v>
      </c>
      <c r="IAD43" s="147"/>
      <c r="IAE43" s="159"/>
      <c r="IAF43" s="160"/>
      <c r="IAK43" s="161" t="s">
        <v>198</v>
      </c>
      <c r="IAL43" s="147"/>
      <c r="IAM43" s="159"/>
      <c r="IAN43" s="160"/>
      <c r="IAS43" s="161" t="s">
        <v>198</v>
      </c>
      <c r="IAT43" s="147"/>
      <c r="IAU43" s="159"/>
      <c r="IAV43" s="160"/>
      <c r="IBA43" s="161" t="s">
        <v>198</v>
      </c>
      <c r="IBB43" s="147"/>
      <c r="IBC43" s="159"/>
      <c r="IBD43" s="160"/>
      <c r="IBI43" s="161" t="s">
        <v>198</v>
      </c>
      <c r="IBJ43" s="147"/>
      <c r="IBK43" s="159"/>
      <c r="IBL43" s="160"/>
      <c r="IBQ43" s="161" t="s">
        <v>198</v>
      </c>
      <c r="IBR43" s="147"/>
      <c r="IBS43" s="159"/>
      <c r="IBT43" s="160"/>
      <c r="IBY43" s="161" t="s">
        <v>198</v>
      </c>
      <c r="IBZ43" s="147"/>
      <c r="ICA43" s="159"/>
      <c r="ICB43" s="160"/>
      <c r="ICG43" s="161" t="s">
        <v>198</v>
      </c>
      <c r="ICH43" s="147"/>
      <c r="ICI43" s="159"/>
      <c r="ICJ43" s="160"/>
      <c r="ICO43" s="161" t="s">
        <v>198</v>
      </c>
      <c r="ICP43" s="147"/>
      <c r="ICQ43" s="159"/>
      <c r="ICR43" s="160"/>
      <c r="ICW43" s="161" t="s">
        <v>198</v>
      </c>
      <c r="ICX43" s="147"/>
      <c r="ICY43" s="159"/>
      <c r="ICZ43" s="160"/>
      <c r="IDE43" s="161" t="s">
        <v>198</v>
      </c>
      <c r="IDF43" s="147"/>
      <c r="IDG43" s="159"/>
      <c r="IDH43" s="160"/>
      <c r="IDM43" s="161" t="s">
        <v>198</v>
      </c>
      <c r="IDN43" s="147"/>
      <c r="IDO43" s="159"/>
      <c r="IDP43" s="160"/>
      <c r="IDU43" s="161" t="s">
        <v>198</v>
      </c>
      <c r="IDV43" s="147"/>
      <c r="IDW43" s="159"/>
      <c r="IDX43" s="160"/>
      <c r="IEC43" s="161" t="s">
        <v>198</v>
      </c>
      <c r="IED43" s="147"/>
      <c r="IEE43" s="159"/>
      <c r="IEF43" s="160"/>
      <c r="IEK43" s="161" t="s">
        <v>198</v>
      </c>
      <c r="IEL43" s="147"/>
      <c r="IEM43" s="159"/>
      <c r="IEN43" s="160"/>
      <c r="IES43" s="161" t="s">
        <v>198</v>
      </c>
      <c r="IET43" s="147"/>
      <c r="IEU43" s="159"/>
      <c r="IEV43" s="160"/>
      <c r="IFA43" s="161" t="s">
        <v>198</v>
      </c>
      <c r="IFB43" s="147"/>
      <c r="IFC43" s="159"/>
      <c r="IFD43" s="160"/>
      <c r="IFI43" s="161" t="s">
        <v>198</v>
      </c>
      <c r="IFJ43" s="147"/>
      <c r="IFK43" s="159"/>
      <c r="IFL43" s="160"/>
      <c r="IFQ43" s="161" t="s">
        <v>198</v>
      </c>
      <c r="IFR43" s="147"/>
      <c r="IFS43" s="159"/>
      <c r="IFT43" s="160"/>
      <c r="IFY43" s="161" t="s">
        <v>198</v>
      </c>
      <c r="IFZ43" s="147"/>
      <c r="IGA43" s="159"/>
      <c r="IGB43" s="160"/>
      <c r="IGG43" s="161" t="s">
        <v>198</v>
      </c>
      <c r="IGH43" s="147"/>
      <c r="IGI43" s="159"/>
      <c r="IGJ43" s="160"/>
      <c r="IGO43" s="161" t="s">
        <v>198</v>
      </c>
      <c r="IGP43" s="147"/>
      <c r="IGQ43" s="159"/>
      <c r="IGR43" s="160"/>
      <c r="IGW43" s="161" t="s">
        <v>198</v>
      </c>
      <c r="IGX43" s="147"/>
      <c r="IGY43" s="159"/>
      <c r="IGZ43" s="160"/>
      <c r="IHE43" s="161" t="s">
        <v>198</v>
      </c>
      <c r="IHF43" s="147"/>
      <c r="IHG43" s="159"/>
      <c r="IHH43" s="160"/>
      <c r="IHM43" s="161" t="s">
        <v>198</v>
      </c>
      <c r="IHN43" s="147"/>
      <c r="IHO43" s="159"/>
      <c r="IHP43" s="160"/>
      <c r="IHU43" s="161" t="s">
        <v>198</v>
      </c>
      <c r="IHV43" s="147"/>
      <c r="IHW43" s="159"/>
      <c r="IHX43" s="160"/>
      <c r="IIC43" s="161" t="s">
        <v>198</v>
      </c>
      <c r="IID43" s="147"/>
      <c r="IIE43" s="159"/>
      <c r="IIF43" s="160"/>
      <c r="IIK43" s="161" t="s">
        <v>198</v>
      </c>
      <c r="IIL43" s="147"/>
      <c r="IIM43" s="159"/>
      <c r="IIN43" s="160"/>
      <c r="IIS43" s="161" t="s">
        <v>198</v>
      </c>
      <c r="IIT43" s="147"/>
      <c r="IIU43" s="159"/>
      <c r="IIV43" s="160"/>
      <c r="IJA43" s="161" t="s">
        <v>198</v>
      </c>
      <c r="IJB43" s="147"/>
      <c r="IJC43" s="159"/>
      <c r="IJD43" s="160"/>
      <c r="IJI43" s="161" t="s">
        <v>198</v>
      </c>
      <c r="IJJ43" s="147"/>
      <c r="IJK43" s="159"/>
      <c r="IJL43" s="160"/>
      <c r="IJQ43" s="161" t="s">
        <v>198</v>
      </c>
      <c r="IJR43" s="147"/>
      <c r="IJS43" s="159"/>
      <c r="IJT43" s="160"/>
      <c r="IJY43" s="161" t="s">
        <v>198</v>
      </c>
      <c r="IJZ43" s="147"/>
      <c r="IKA43" s="159"/>
      <c r="IKB43" s="160"/>
      <c r="IKG43" s="161" t="s">
        <v>198</v>
      </c>
      <c r="IKH43" s="147"/>
      <c r="IKI43" s="159"/>
      <c r="IKJ43" s="160"/>
      <c r="IKO43" s="161" t="s">
        <v>198</v>
      </c>
      <c r="IKP43" s="147"/>
      <c r="IKQ43" s="159"/>
      <c r="IKR43" s="160"/>
      <c r="IKW43" s="161" t="s">
        <v>198</v>
      </c>
      <c r="IKX43" s="147"/>
      <c r="IKY43" s="159"/>
      <c r="IKZ43" s="160"/>
      <c r="ILE43" s="161" t="s">
        <v>198</v>
      </c>
      <c r="ILF43" s="147"/>
      <c r="ILG43" s="159"/>
      <c r="ILH43" s="160"/>
      <c r="ILM43" s="161" t="s">
        <v>198</v>
      </c>
      <c r="ILN43" s="147"/>
      <c r="ILO43" s="159"/>
      <c r="ILP43" s="160"/>
      <c r="ILU43" s="161" t="s">
        <v>198</v>
      </c>
      <c r="ILV43" s="147"/>
      <c r="ILW43" s="159"/>
      <c r="ILX43" s="160"/>
      <c r="IMC43" s="161" t="s">
        <v>198</v>
      </c>
      <c r="IMD43" s="147"/>
      <c r="IME43" s="159"/>
      <c r="IMF43" s="160"/>
      <c r="IMK43" s="161" t="s">
        <v>198</v>
      </c>
      <c r="IML43" s="147"/>
      <c r="IMM43" s="159"/>
      <c r="IMN43" s="160"/>
      <c r="IMS43" s="161" t="s">
        <v>198</v>
      </c>
      <c r="IMT43" s="147"/>
      <c r="IMU43" s="159"/>
      <c r="IMV43" s="160"/>
      <c r="INA43" s="161" t="s">
        <v>198</v>
      </c>
      <c r="INB43" s="147"/>
      <c r="INC43" s="159"/>
      <c r="IND43" s="160"/>
      <c r="INI43" s="161" t="s">
        <v>198</v>
      </c>
      <c r="INJ43" s="147"/>
      <c r="INK43" s="159"/>
      <c r="INL43" s="160"/>
      <c r="INQ43" s="161" t="s">
        <v>198</v>
      </c>
      <c r="INR43" s="147"/>
      <c r="INS43" s="159"/>
      <c r="INT43" s="160"/>
      <c r="INY43" s="161" t="s">
        <v>198</v>
      </c>
      <c r="INZ43" s="147"/>
      <c r="IOA43" s="159"/>
      <c r="IOB43" s="160"/>
      <c r="IOG43" s="161" t="s">
        <v>198</v>
      </c>
      <c r="IOH43" s="147"/>
      <c r="IOI43" s="159"/>
      <c r="IOJ43" s="160"/>
      <c r="IOO43" s="161" t="s">
        <v>198</v>
      </c>
      <c r="IOP43" s="147"/>
      <c r="IOQ43" s="159"/>
      <c r="IOR43" s="160"/>
      <c r="IOW43" s="161" t="s">
        <v>198</v>
      </c>
      <c r="IOX43" s="147"/>
      <c r="IOY43" s="159"/>
      <c r="IOZ43" s="160"/>
      <c r="IPE43" s="161" t="s">
        <v>198</v>
      </c>
      <c r="IPF43" s="147"/>
      <c r="IPG43" s="159"/>
      <c r="IPH43" s="160"/>
      <c r="IPM43" s="161" t="s">
        <v>198</v>
      </c>
      <c r="IPN43" s="147"/>
      <c r="IPO43" s="159"/>
      <c r="IPP43" s="160"/>
      <c r="IPU43" s="161" t="s">
        <v>198</v>
      </c>
      <c r="IPV43" s="147"/>
      <c r="IPW43" s="159"/>
      <c r="IPX43" s="160"/>
      <c r="IQC43" s="161" t="s">
        <v>198</v>
      </c>
      <c r="IQD43" s="147"/>
      <c r="IQE43" s="159"/>
      <c r="IQF43" s="160"/>
      <c r="IQK43" s="161" t="s">
        <v>198</v>
      </c>
      <c r="IQL43" s="147"/>
      <c r="IQM43" s="159"/>
      <c r="IQN43" s="160"/>
      <c r="IQS43" s="161" t="s">
        <v>198</v>
      </c>
      <c r="IQT43" s="147"/>
      <c r="IQU43" s="159"/>
      <c r="IQV43" s="160"/>
      <c r="IRA43" s="161" t="s">
        <v>198</v>
      </c>
      <c r="IRB43" s="147"/>
      <c r="IRC43" s="159"/>
      <c r="IRD43" s="160"/>
      <c r="IRI43" s="161" t="s">
        <v>198</v>
      </c>
      <c r="IRJ43" s="147"/>
      <c r="IRK43" s="159"/>
      <c r="IRL43" s="160"/>
      <c r="IRQ43" s="161" t="s">
        <v>198</v>
      </c>
      <c r="IRR43" s="147"/>
      <c r="IRS43" s="159"/>
      <c r="IRT43" s="160"/>
      <c r="IRY43" s="161" t="s">
        <v>198</v>
      </c>
      <c r="IRZ43" s="147"/>
      <c r="ISA43" s="159"/>
      <c r="ISB43" s="160"/>
      <c r="ISG43" s="161" t="s">
        <v>198</v>
      </c>
      <c r="ISH43" s="147"/>
      <c r="ISI43" s="159"/>
      <c r="ISJ43" s="160"/>
      <c r="ISO43" s="161" t="s">
        <v>198</v>
      </c>
      <c r="ISP43" s="147"/>
      <c r="ISQ43" s="159"/>
      <c r="ISR43" s="160"/>
      <c r="ISW43" s="161" t="s">
        <v>198</v>
      </c>
      <c r="ISX43" s="147"/>
      <c r="ISY43" s="159"/>
      <c r="ISZ43" s="160"/>
      <c r="ITE43" s="161" t="s">
        <v>198</v>
      </c>
      <c r="ITF43" s="147"/>
      <c r="ITG43" s="159"/>
      <c r="ITH43" s="160"/>
      <c r="ITM43" s="161" t="s">
        <v>198</v>
      </c>
      <c r="ITN43" s="147"/>
      <c r="ITO43" s="159"/>
      <c r="ITP43" s="160"/>
      <c r="ITU43" s="161" t="s">
        <v>198</v>
      </c>
      <c r="ITV43" s="147"/>
      <c r="ITW43" s="159"/>
      <c r="ITX43" s="160"/>
      <c r="IUC43" s="161" t="s">
        <v>198</v>
      </c>
      <c r="IUD43" s="147"/>
      <c r="IUE43" s="159"/>
      <c r="IUF43" s="160"/>
      <c r="IUK43" s="161" t="s">
        <v>198</v>
      </c>
      <c r="IUL43" s="147"/>
      <c r="IUM43" s="159"/>
      <c r="IUN43" s="160"/>
      <c r="IUS43" s="161" t="s">
        <v>198</v>
      </c>
      <c r="IUT43" s="147"/>
      <c r="IUU43" s="159"/>
      <c r="IUV43" s="160"/>
      <c r="IVA43" s="161" t="s">
        <v>198</v>
      </c>
      <c r="IVB43" s="147"/>
      <c r="IVC43" s="159"/>
      <c r="IVD43" s="160"/>
      <c r="IVI43" s="161" t="s">
        <v>198</v>
      </c>
      <c r="IVJ43" s="147"/>
      <c r="IVK43" s="159"/>
      <c r="IVL43" s="160"/>
      <c r="IVQ43" s="161" t="s">
        <v>198</v>
      </c>
      <c r="IVR43" s="147"/>
      <c r="IVS43" s="159"/>
      <c r="IVT43" s="160"/>
      <c r="IVY43" s="161" t="s">
        <v>198</v>
      </c>
      <c r="IVZ43" s="147"/>
      <c r="IWA43" s="159"/>
      <c r="IWB43" s="160"/>
      <c r="IWG43" s="161" t="s">
        <v>198</v>
      </c>
      <c r="IWH43" s="147"/>
      <c r="IWI43" s="159"/>
      <c r="IWJ43" s="160"/>
      <c r="IWO43" s="161" t="s">
        <v>198</v>
      </c>
      <c r="IWP43" s="147"/>
      <c r="IWQ43" s="159"/>
      <c r="IWR43" s="160"/>
      <c r="IWW43" s="161" t="s">
        <v>198</v>
      </c>
      <c r="IWX43" s="147"/>
      <c r="IWY43" s="159"/>
      <c r="IWZ43" s="160"/>
      <c r="IXE43" s="161" t="s">
        <v>198</v>
      </c>
      <c r="IXF43" s="147"/>
      <c r="IXG43" s="159"/>
      <c r="IXH43" s="160"/>
      <c r="IXM43" s="161" t="s">
        <v>198</v>
      </c>
      <c r="IXN43" s="147"/>
      <c r="IXO43" s="159"/>
      <c r="IXP43" s="160"/>
      <c r="IXU43" s="161" t="s">
        <v>198</v>
      </c>
      <c r="IXV43" s="147"/>
      <c r="IXW43" s="159"/>
      <c r="IXX43" s="160"/>
      <c r="IYC43" s="161" t="s">
        <v>198</v>
      </c>
      <c r="IYD43" s="147"/>
      <c r="IYE43" s="159"/>
      <c r="IYF43" s="160"/>
      <c r="IYK43" s="161" t="s">
        <v>198</v>
      </c>
      <c r="IYL43" s="147"/>
      <c r="IYM43" s="159"/>
      <c r="IYN43" s="160"/>
      <c r="IYS43" s="161" t="s">
        <v>198</v>
      </c>
      <c r="IYT43" s="147"/>
      <c r="IYU43" s="159"/>
      <c r="IYV43" s="160"/>
      <c r="IZA43" s="161" t="s">
        <v>198</v>
      </c>
      <c r="IZB43" s="147"/>
      <c r="IZC43" s="159"/>
      <c r="IZD43" s="160"/>
      <c r="IZI43" s="161" t="s">
        <v>198</v>
      </c>
      <c r="IZJ43" s="147"/>
      <c r="IZK43" s="159"/>
      <c r="IZL43" s="160"/>
      <c r="IZQ43" s="161" t="s">
        <v>198</v>
      </c>
      <c r="IZR43" s="147"/>
      <c r="IZS43" s="159"/>
      <c r="IZT43" s="160"/>
      <c r="IZY43" s="161" t="s">
        <v>198</v>
      </c>
      <c r="IZZ43" s="147"/>
      <c r="JAA43" s="159"/>
      <c r="JAB43" s="160"/>
      <c r="JAG43" s="161" t="s">
        <v>198</v>
      </c>
      <c r="JAH43" s="147"/>
      <c r="JAI43" s="159"/>
      <c r="JAJ43" s="160"/>
      <c r="JAO43" s="161" t="s">
        <v>198</v>
      </c>
      <c r="JAP43" s="147"/>
      <c r="JAQ43" s="159"/>
      <c r="JAR43" s="160"/>
      <c r="JAW43" s="161" t="s">
        <v>198</v>
      </c>
      <c r="JAX43" s="147"/>
      <c r="JAY43" s="159"/>
      <c r="JAZ43" s="160"/>
      <c r="JBE43" s="161" t="s">
        <v>198</v>
      </c>
      <c r="JBF43" s="147"/>
      <c r="JBG43" s="159"/>
      <c r="JBH43" s="160"/>
      <c r="JBM43" s="161" t="s">
        <v>198</v>
      </c>
      <c r="JBN43" s="147"/>
      <c r="JBO43" s="159"/>
      <c r="JBP43" s="160"/>
      <c r="JBU43" s="161" t="s">
        <v>198</v>
      </c>
      <c r="JBV43" s="147"/>
      <c r="JBW43" s="159"/>
      <c r="JBX43" s="160"/>
      <c r="JCC43" s="161" t="s">
        <v>198</v>
      </c>
      <c r="JCD43" s="147"/>
      <c r="JCE43" s="159"/>
      <c r="JCF43" s="160"/>
      <c r="JCK43" s="161" t="s">
        <v>198</v>
      </c>
      <c r="JCL43" s="147"/>
      <c r="JCM43" s="159"/>
      <c r="JCN43" s="160"/>
      <c r="JCS43" s="161" t="s">
        <v>198</v>
      </c>
      <c r="JCT43" s="147"/>
      <c r="JCU43" s="159"/>
      <c r="JCV43" s="160"/>
      <c r="JDA43" s="161" t="s">
        <v>198</v>
      </c>
      <c r="JDB43" s="147"/>
      <c r="JDC43" s="159"/>
      <c r="JDD43" s="160"/>
      <c r="JDI43" s="161" t="s">
        <v>198</v>
      </c>
      <c r="JDJ43" s="147"/>
      <c r="JDK43" s="159"/>
      <c r="JDL43" s="160"/>
      <c r="JDQ43" s="161" t="s">
        <v>198</v>
      </c>
      <c r="JDR43" s="147"/>
      <c r="JDS43" s="159"/>
      <c r="JDT43" s="160"/>
      <c r="JDY43" s="161" t="s">
        <v>198</v>
      </c>
      <c r="JDZ43" s="147"/>
      <c r="JEA43" s="159"/>
      <c r="JEB43" s="160"/>
      <c r="JEG43" s="161" t="s">
        <v>198</v>
      </c>
      <c r="JEH43" s="147"/>
      <c r="JEI43" s="159"/>
      <c r="JEJ43" s="160"/>
      <c r="JEO43" s="161" t="s">
        <v>198</v>
      </c>
      <c r="JEP43" s="147"/>
      <c r="JEQ43" s="159"/>
      <c r="JER43" s="160"/>
      <c r="JEW43" s="161" t="s">
        <v>198</v>
      </c>
      <c r="JEX43" s="147"/>
      <c r="JEY43" s="159"/>
      <c r="JEZ43" s="160"/>
      <c r="JFE43" s="161" t="s">
        <v>198</v>
      </c>
      <c r="JFF43" s="147"/>
      <c r="JFG43" s="159"/>
      <c r="JFH43" s="160"/>
      <c r="JFM43" s="161" t="s">
        <v>198</v>
      </c>
      <c r="JFN43" s="147"/>
      <c r="JFO43" s="159"/>
      <c r="JFP43" s="160"/>
      <c r="JFU43" s="161" t="s">
        <v>198</v>
      </c>
      <c r="JFV43" s="147"/>
      <c r="JFW43" s="159"/>
      <c r="JFX43" s="160"/>
      <c r="JGC43" s="161" t="s">
        <v>198</v>
      </c>
      <c r="JGD43" s="147"/>
      <c r="JGE43" s="159"/>
      <c r="JGF43" s="160"/>
      <c r="JGK43" s="161" t="s">
        <v>198</v>
      </c>
      <c r="JGL43" s="147"/>
      <c r="JGM43" s="159"/>
      <c r="JGN43" s="160"/>
      <c r="JGS43" s="161" t="s">
        <v>198</v>
      </c>
      <c r="JGT43" s="147"/>
      <c r="JGU43" s="159"/>
      <c r="JGV43" s="160"/>
      <c r="JHA43" s="161" t="s">
        <v>198</v>
      </c>
      <c r="JHB43" s="147"/>
      <c r="JHC43" s="159"/>
      <c r="JHD43" s="160"/>
      <c r="JHI43" s="161" t="s">
        <v>198</v>
      </c>
      <c r="JHJ43" s="147"/>
      <c r="JHK43" s="159"/>
      <c r="JHL43" s="160"/>
      <c r="JHQ43" s="161" t="s">
        <v>198</v>
      </c>
      <c r="JHR43" s="147"/>
      <c r="JHS43" s="159"/>
      <c r="JHT43" s="160"/>
      <c r="JHY43" s="161" t="s">
        <v>198</v>
      </c>
      <c r="JHZ43" s="147"/>
      <c r="JIA43" s="159"/>
      <c r="JIB43" s="160"/>
      <c r="JIG43" s="161" t="s">
        <v>198</v>
      </c>
      <c r="JIH43" s="147"/>
      <c r="JII43" s="159"/>
      <c r="JIJ43" s="160"/>
      <c r="JIO43" s="161" t="s">
        <v>198</v>
      </c>
      <c r="JIP43" s="147"/>
      <c r="JIQ43" s="159"/>
      <c r="JIR43" s="160"/>
      <c r="JIW43" s="161" t="s">
        <v>198</v>
      </c>
      <c r="JIX43" s="147"/>
      <c r="JIY43" s="159"/>
      <c r="JIZ43" s="160"/>
      <c r="JJE43" s="161" t="s">
        <v>198</v>
      </c>
      <c r="JJF43" s="147"/>
      <c r="JJG43" s="159"/>
      <c r="JJH43" s="160"/>
      <c r="JJM43" s="161" t="s">
        <v>198</v>
      </c>
      <c r="JJN43" s="147"/>
      <c r="JJO43" s="159"/>
      <c r="JJP43" s="160"/>
      <c r="JJU43" s="161" t="s">
        <v>198</v>
      </c>
      <c r="JJV43" s="147"/>
      <c r="JJW43" s="159"/>
      <c r="JJX43" s="160"/>
      <c r="JKC43" s="161" t="s">
        <v>198</v>
      </c>
      <c r="JKD43" s="147"/>
      <c r="JKE43" s="159"/>
      <c r="JKF43" s="160"/>
      <c r="JKK43" s="161" t="s">
        <v>198</v>
      </c>
      <c r="JKL43" s="147"/>
      <c r="JKM43" s="159"/>
      <c r="JKN43" s="160"/>
      <c r="JKS43" s="161" t="s">
        <v>198</v>
      </c>
      <c r="JKT43" s="147"/>
      <c r="JKU43" s="159"/>
      <c r="JKV43" s="160"/>
      <c r="JLA43" s="161" t="s">
        <v>198</v>
      </c>
      <c r="JLB43" s="147"/>
      <c r="JLC43" s="159"/>
      <c r="JLD43" s="160"/>
      <c r="JLI43" s="161" t="s">
        <v>198</v>
      </c>
      <c r="JLJ43" s="147"/>
      <c r="JLK43" s="159"/>
      <c r="JLL43" s="160"/>
      <c r="JLQ43" s="161" t="s">
        <v>198</v>
      </c>
      <c r="JLR43" s="147"/>
      <c r="JLS43" s="159"/>
      <c r="JLT43" s="160"/>
      <c r="JLY43" s="161" t="s">
        <v>198</v>
      </c>
      <c r="JLZ43" s="147"/>
      <c r="JMA43" s="159"/>
      <c r="JMB43" s="160"/>
      <c r="JMG43" s="161" t="s">
        <v>198</v>
      </c>
      <c r="JMH43" s="147"/>
      <c r="JMI43" s="159"/>
      <c r="JMJ43" s="160"/>
      <c r="JMO43" s="161" t="s">
        <v>198</v>
      </c>
      <c r="JMP43" s="147"/>
      <c r="JMQ43" s="159"/>
      <c r="JMR43" s="160"/>
      <c r="JMW43" s="161" t="s">
        <v>198</v>
      </c>
      <c r="JMX43" s="147"/>
      <c r="JMY43" s="159"/>
      <c r="JMZ43" s="160"/>
      <c r="JNE43" s="161" t="s">
        <v>198</v>
      </c>
      <c r="JNF43" s="147"/>
      <c r="JNG43" s="159"/>
      <c r="JNH43" s="160"/>
      <c r="JNM43" s="161" t="s">
        <v>198</v>
      </c>
      <c r="JNN43" s="147"/>
      <c r="JNO43" s="159"/>
      <c r="JNP43" s="160"/>
      <c r="JNU43" s="161" t="s">
        <v>198</v>
      </c>
      <c r="JNV43" s="147"/>
      <c r="JNW43" s="159"/>
      <c r="JNX43" s="160"/>
      <c r="JOC43" s="161" t="s">
        <v>198</v>
      </c>
      <c r="JOD43" s="147"/>
      <c r="JOE43" s="159"/>
      <c r="JOF43" s="160"/>
      <c r="JOK43" s="161" t="s">
        <v>198</v>
      </c>
      <c r="JOL43" s="147"/>
      <c r="JOM43" s="159"/>
      <c r="JON43" s="160"/>
      <c r="JOS43" s="161" t="s">
        <v>198</v>
      </c>
      <c r="JOT43" s="147"/>
      <c r="JOU43" s="159"/>
      <c r="JOV43" s="160"/>
      <c r="JPA43" s="161" t="s">
        <v>198</v>
      </c>
      <c r="JPB43" s="147"/>
      <c r="JPC43" s="159"/>
      <c r="JPD43" s="160"/>
      <c r="JPI43" s="161" t="s">
        <v>198</v>
      </c>
      <c r="JPJ43" s="147"/>
      <c r="JPK43" s="159"/>
      <c r="JPL43" s="160"/>
      <c r="JPQ43" s="161" t="s">
        <v>198</v>
      </c>
      <c r="JPR43" s="147"/>
      <c r="JPS43" s="159"/>
      <c r="JPT43" s="160"/>
      <c r="JPY43" s="161" t="s">
        <v>198</v>
      </c>
      <c r="JPZ43" s="147"/>
      <c r="JQA43" s="159"/>
      <c r="JQB43" s="160"/>
      <c r="JQG43" s="161" t="s">
        <v>198</v>
      </c>
      <c r="JQH43" s="147"/>
      <c r="JQI43" s="159"/>
      <c r="JQJ43" s="160"/>
      <c r="JQO43" s="161" t="s">
        <v>198</v>
      </c>
      <c r="JQP43" s="147"/>
      <c r="JQQ43" s="159"/>
      <c r="JQR43" s="160"/>
      <c r="JQW43" s="161" t="s">
        <v>198</v>
      </c>
      <c r="JQX43" s="147"/>
      <c r="JQY43" s="159"/>
      <c r="JQZ43" s="160"/>
      <c r="JRE43" s="161" t="s">
        <v>198</v>
      </c>
      <c r="JRF43" s="147"/>
      <c r="JRG43" s="159"/>
      <c r="JRH43" s="160"/>
      <c r="JRM43" s="161" t="s">
        <v>198</v>
      </c>
      <c r="JRN43" s="147"/>
      <c r="JRO43" s="159"/>
      <c r="JRP43" s="160"/>
      <c r="JRU43" s="161" t="s">
        <v>198</v>
      </c>
      <c r="JRV43" s="147"/>
      <c r="JRW43" s="159"/>
      <c r="JRX43" s="160"/>
      <c r="JSC43" s="161" t="s">
        <v>198</v>
      </c>
      <c r="JSD43" s="147"/>
      <c r="JSE43" s="159"/>
      <c r="JSF43" s="160"/>
      <c r="JSK43" s="161" t="s">
        <v>198</v>
      </c>
      <c r="JSL43" s="147"/>
      <c r="JSM43" s="159"/>
      <c r="JSN43" s="160"/>
      <c r="JSS43" s="161" t="s">
        <v>198</v>
      </c>
      <c r="JST43" s="147"/>
      <c r="JSU43" s="159"/>
      <c r="JSV43" s="160"/>
      <c r="JTA43" s="161" t="s">
        <v>198</v>
      </c>
      <c r="JTB43" s="147"/>
      <c r="JTC43" s="159"/>
      <c r="JTD43" s="160"/>
      <c r="JTI43" s="161" t="s">
        <v>198</v>
      </c>
      <c r="JTJ43" s="147"/>
      <c r="JTK43" s="159"/>
      <c r="JTL43" s="160"/>
      <c r="JTQ43" s="161" t="s">
        <v>198</v>
      </c>
      <c r="JTR43" s="147"/>
      <c r="JTS43" s="159"/>
      <c r="JTT43" s="160"/>
      <c r="JTY43" s="161" t="s">
        <v>198</v>
      </c>
      <c r="JTZ43" s="147"/>
      <c r="JUA43" s="159"/>
      <c r="JUB43" s="160"/>
      <c r="JUG43" s="161" t="s">
        <v>198</v>
      </c>
      <c r="JUH43" s="147"/>
      <c r="JUI43" s="159"/>
      <c r="JUJ43" s="160"/>
      <c r="JUO43" s="161" t="s">
        <v>198</v>
      </c>
      <c r="JUP43" s="147"/>
      <c r="JUQ43" s="159"/>
      <c r="JUR43" s="160"/>
      <c r="JUW43" s="161" t="s">
        <v>198</v>
      </c>
      <c r="JUX43" s="147"/>
      <c r="JUY43" s="159"/>
      <c r="JUZ43" s="160"/>
      <c r="JVE43" s="161" t="s">
        <v>198</v>
      </c>
      <c r="JVF43" s="147"/>
      <c r="JVG43" s="159"/>
      <c r="JVH43" s="160"/>
      <c r="JVM43" s="161" t="s">
        <v>198</v>
      </c>
      <c r="JVN43" s="147"/>
      <c r="JVO43" s="159"/>
      <c r="JVP43" s="160"/>
      <c r="JVU43" s="161" t="s">
        <v>198</v>
      </c>
      <c r="JVV43" s="147"/>
      <c r="JVW43" s="159"/>
      <c r="JVX43" s="160"/>
      <c r="JWC43" s="161" t="s">
        <v>198</v>
      </c>
      <c r="JWD43" s="147"/>
      <c r="JWE43" s="159"/>
      <c r="JWF43" s="160"/>
      <c r="JWK43" s="161" t="s">
        <v>198</v>
      </c>
      <c r="JWL43" s="147"/>
      <c r="JWM43" s="159"/>
      <c r="JWN43" s="160"/>
      <c r="JWS43" s="161" t="s">
        <v>198</v>
      </c>
      <c r="JWT43" s="147"/>
      <c r="JWU43" s="159"/>
      <c r="JWV43" s="160"/>
      <c r="JXA43" s="161" t="s">
        <v>198</v>
      </c>
      <c r="JXB43" s="147"/>
      <c r="JXC43" s="159"/>
      <c r="JXD43" s="160"/>
      <c r="JXI43" s="161" t="s">
        <v>198</v>
      </c>
      <c r="JXJ43" s="147"/>
      <c r="JXK43" s="159"/>
      <c r="JXL43" s="160"/>
      <c r="JXQ43" s="161" t="s">
        <v>198</v>
      </c>
      <c r="JXR43" s="147"/>
      <c r="JXS43" s="159"/>
      <c r="JXT43" s="160"/>
      <c r="JXY43" s="161" t="s">
        <v>198</v>
      </c>
      <c r="JXZ43" s="147"/>
      <c r="JYA43" s="159"/>
      <c r="JYB43" s="160"/>
      <c r="JYG43" s="161" t="s">
        <v>198</v>
      </c>
      <c r="JYH43" s="147"/>
      <c r="JYI43" s="159"/>
      <c r="JYJ43" s="160"/>
      <c r="JYO43" s="161" t="s">
        <v>198</v>
      </c>
      <c r="JYP43" s="147"/>
      <c r="JYQ43" s="159"/>
      <c r="JYR43" s="160"/>
      <c r="JYW43" s="161" t="s">
        <v>198</v>
      </c>
      <c r="JYX43" s="147"/>
      <c r="JYY43" s="159"/>
      <c r="JYZ43" s="160"/>
      <c r="JZE43" s="161" t="s">
        <v>198</v>
      </c>
      <c r="JZF43" s="147"/>
      <c r="JZG43" s="159"/>
      <c r="JZH43" s="160"/>
      <c r="JZM43" s="161" t="s">
        <v>198</v>
      </c>
      <c r="JZN43" s="147"/>
      <c r="JZO43" s="159"/>
      <c r="JZP43" s="160"/>
      <c r="JZU43" s="161" t="s">
        <v>198</v>
      </c>
      <c r="JZV43" s="147"/>
      <c r="JZW43" s="159"/>
      <c r="JZX43" s="160"/>
      <c r="KAC43" s="161" t="s">
        <v>198</v>
      </c>
      <c r="KAD43" s="147"/>
      <c r="KAE43" s="159"/>
      <c r="KAF43" s="160"/>
      <c r="KAK43" s="161" t="s">
        <v>198</v>
      </c>
      <c r="KAL43" s="147"/>
      <c r="KAM43" s="159"/>
      <c r="KAN43" s="160"/>
      <c r="KAS43" s="161" t="s">
        <v>198</v>
      </c>
      <c r="KAT43" s="147"/>
      <c r="KAU43" s="159"/>
      <c r="KAV43" s="160"/>
      <c r="KBA43" s="161" t="s">
        <v>198</v>
      </c>
      <c r="KBB43" s="147"/>
      <c r="KBC43" s="159"/>
      <c r="KBD43" s="160"/>
      <c r="KBI43" s="161" t="s">
        <v>198</v>
      </c>
      <c r="KBJ43" s="147"/>
      <c r="KBK43" s="159"/>
      <c r="KBL43" s="160"/>
      <c r="KBQ43" s="161" t="s">
        <v>198</v>
      </c>
      <c r="KBR43" s="147"/>
      <c r="KBS43" s="159"/>
      <c r="KBT43" s="160"/>
      <c r="KBY43" s="161" t="s">
        <v>198</v>
      </c>
      <c r="KBZ43" s="147"/>
      <c r="KCA43" s="159"/>
      <c r="KCB43" s="160"/>
      <c r="KCG43" s="161" t="s">
        <v>198</v>
      </c>
      <c r="KCH43" s="147"/>
      <c r="KCI43" s="159"/>
      <c r="KCJ43" s="160"/>
      <c r="KCO43" s="161" t="s">
        <v>198</v>
      </c>
      <c r="KCP43" s="147"/>
      <c r="KCQ43" s="159"/>
      <c r="KCR43" s="160"/>
      <c r="KCW43" s="161" t="s">
        <v>198</v>
      </c>
      <c r="KCX43" s="147"/>
      <c r="KCY43" s="159"/>
      <c r="KCZ43" s="160"/>
      <c r="KDE43" s="161" t="s">
        <v>198</v>
      </c>
      <c r="KDF43" s="147"/>
      <c r="KDG43" s="159"/>
      <c r="KDH43" s="160"/>
      <c r="KDM43" s="161" t="s">
        <v>198</v>
      </c>
      <c r="KDN43" s="147"/>
      <c r="KDO43" s="159"/>
      <c r="KDP43" s="160"/>
      <c r="KDU43" s="161" t="s">
        <v>198</v>
      </c>
      <c r="KDV43" s="147"/>
      <c r="KDW43" s="159"/>
      <c r="KDX43" s="160"/>
      <c r="KEC43" s="161" t="s">
        <v>198</v>
      </c>
      <c r="KED43" s="147"/>
      <c r="KEE43" s="159"/>
      <c r="KEF43" s="160"/>
      <c r="KEK43" s="161" t="s">
        <v>198</v>
      </c>
      <c r="KEL43" s="147"/>
      <c r="KEM43" s="159"/>
      <c r="KEN43" s="160"/>
      <c r="KES43" s="161" t="s">
        <v>198</v>
      </c>
      <c r="KET43" s="147"/>
      <c r="KEU43" s="159"/>
      <c r="KEV43" s="160"/>
      <c r="KFA43" s="161" t="s">
        <v>198</v>
      </c>
      <c r="KFB43" s="147"/>
      <c r="KFC43" s="159"/>
      <c r="KFD43" s="160"/>
      <c r="KFI43" s="161" t="s">
        <v>198</v>
      </c>
      <c r="KFJ43" s="147"/>
      <c r="KFK43" s="159"/>
      <c r="KFL43" s="160"/>
      <c r="KFQ43" s="161" t="s">
        <v>198</v>
      </c>
      <c r="KFR43" s="147"/>
      <c r="KFS43" s="159"/>
      <c r="KFT43" s="160"/>
      <c r="KFY43" s="161" t="s">
        <v>198</v>
      </c>
      <c r="KFZ43" s="147"/>
      <c r="KGA43" s="159"/>
      <c r="KGB43" s="160"/>
      <c r="KGG43" s="161" t="s">
        <v>198</v>
      </c>
      <c r="KGH43" s="147"/>
      <c r="KGI43" s="159"/>
      <c r="KGJ43" s="160"/>
      <c r="KGO43" s="161" t="s">
        <v>198</v>
      </c>
      <c r="KGP43" s="147"/>
      <c r="KGQ43" s="159"/>
      <c r="KGR43" s="160"/>
      <c r="KGW43" s="161" t="s">
        <v>198</v>
      </c>
      <c r="KGX43" s="147"/>
      <c r="KGY43" s="159"/>
      <c r="KGZ43" s="160"/>
      <c r="KHE43" s="161" t="s">
        <v>198</v>
      </c>
      <c r="KHF43" s="147"/>
      <c r="KHG43" s="159"/>
      <c r="KHH43" s="160"/>
      <c r="KHM43" s="161" t="s">
        <v>198</v>
      </c>
      <c r="KHN43" s="147"/>
      <c r="KHO43" s="159"/>
      <c r="KHP43" s="160"/>
      <c r="KHU43" s="161" t="s">
        <v>198</v>
      </c>
      <c r="KHV43" s="147"/>
      <c r="KHW43" s="159"/>
      <c r="KHX43" s="160"/>
      <c r="KIC43" s="161" t="s">
        <v>198</v>
      </c>
      <c r="KID43" s="147"/>
      <c r="KIE43" s="159"/>
      <c r="KIF43" s="160"/>
      <c r="KIK43" s="161" t="s">
        <v>198</v>
      </c>
      <c r="KIL43" s="147"/>
      <c r="KIM43" s="159"/>
      <c r="KIN43" s="160"/>
      <c r="KIS43" s="161" t="s">
        <v>198</v>
      </c>
      <c r="KIT43" s="147"/>
      <c r="KIU43" s="159"/>
      <c r="KIV43" s="160"/>
      <c r="KJA43" s="161" t="s">
        <v>198</v>
      </c>
      <c r="KJB43" s="147"/>
      <c r="KJC43" s="159"/>
      <c r="KJD43" s="160"/>
      <c r="KJI43" s="161" t="s">
        <v>198</v>
      </c>
      <c r="KJJ43" s="147"/>
      <c r="KJK43" s="159"/>
      <c r="KJL43" s="160"/>
      <c r="KJQ43" s="161" t="s">
        <v>198</v>
      </c>
      <c r="KJR43" s="147"/>
      <c r="KJS43" s="159"/>
      <c r="KJT43" s="160"/>
      <c r="KJY43" s="161" t="s">
        <v>198</v>
      </c>
      <c r="KJZ43" s="147"/>
      <c r="KKA43" s="159"/>
      <c r="KKB43" s="160"/>
      <c r="KKG43" s="161" t="s">
        <v>198</v>
      </c>
      <c r="KKH43" s="147"/>
      <c r="KKI43" s="159"/>
      <c r="KKJ43" s="160"/>
      <c r="KKO43" s="161" t="s">
        <v>198</v>
      </c>
      <c r="KKP43" s="147"/>
      <c r="KKQ43" s="159"/>
      <c r="KKR43" s="160"/>
      <c r="KKW43" s="161" t="s">
        <v>198</v>
      </c>
      <c r="KKX43" s="147"/>
      <c r="KKY43" s="159"/>
      <c r="KKZ43" s="160"/>
      <c r="KLE43" s="161" t="s">
        <v>198</v>
      </c>
      <c r="KLF43" s="147"/>
      <c r="KLG43" s="159"/>
      <c r="KLH43" s="160"/>
      <c r="KLM43" s="161" t="s">
        <v>198</v>
      </c>
      <c r="KLN43" s="147"/>
      <c r="KLO43" s="159"/>
      <c r="KLP43" s="160"/>
      <c r="KLU43" s="161" t="s">
        <v>198</v>
      </c>
      <c r="KLV43" s="147"/>
      <c r="KLW43" s="159"/>
      <c r="KLX43" s="160"/>
      <c r="KMC43" s="161" t="s">
        <v>198</v>
      </c>
      <c r="KMD43" s="147"/>
      <c r="KME43" s="159"/>
      <c r="KMF43" s="160"/>
      <c r="KMK43" s="161" t="s">
        <v>198</v>
      </c>
      <c r="KML43" s="147"/>
      <c r="KMM43" s="159"/>
      <c r="KMN43" s="160"/>
      <c r="KMS43" s="161" t="s">
        <v>198</v>
      </c>
      <c r="KMT43" s="147"/>
      <c r="KMU43" s="159"/>
      <c r="KMV43" s="160"/>
      <c r="KNA43" s="161" t="s">
        <v>198</v>
      </c>
      <c r="KNB43" s="147"/>
      <c r="KNC43" s="159"/>
      <c r="KND43" s="160"/>
      <c r="KNI43" s="161" t="s">
        <v>198</v>
      </c>
      <c r="KNJ43" s="147"/>
      <c r="KNK43" s="159"/>
      <c r="KNL43" s="160"/>
      <c r="KNQ43" s="161" t="s">
        <v>198</v>
      </c>
      <c r="KNR43" s="147"/>
      <c r="KNS43" s="159"/>
      <c r="KNT43" s="160"/>
      <c r="KNY43" s="161" t="s">
        <v>198</v>
      </c>
      <c r="KNZ43" s="147"/>
      <c r="KOA43" s="159"/>
      <c r="KOB43" s="160"/>
      <c r="KOG43" s="161" t="s">
        <v>198</v>
      </c>
      <c r="KOH43" s="147"/>
      <c r="KOI43" s="159"/>
      <c r="KOJ43" s="160"/>
      <c r="KOO43" s="161" t="s">
        <v>198</v>
      </c>
      <c r="KOP43" s="147"/>
      <c r="KOQ43" s="159"/>
      <c r="KOR43" s="160"/>
      <c r="KOW43" s="161" t="s">
        <v>198</v>
      </c>
      <c r="KOX43" s="147"/>
      <c r="KOY43" s="159"/>
      <c r="KOZ43" s="160"/>
      <c r="KPE43" s="161" t="s">
        <v>198</v>
      </c>
      <c r="KPF43" s="147"/>
      <c r="KPG43" s="159"/>
      <c r="KPH43" s="160"/>
      <c r="KPM43" s="161" t="s">
        <v>198</v>
      </c>
      <c r="KPN43" s="147"/>
      <c r="KPO43" s="159"/>
      <c r="KPP43" s="160"/>
      <c r="KPU43" s="161" t="s">
        <v>198</v>
      </c>
      <c r="KPV43" s="147"/>
      <c r="KPW43" s="159"/>
      <c r="KPX43" s="160"/>
      <c r="KQC43" s="161" t="s">
        <v>198</v>
      </c>
      <c r="KQD43" s="147"/>
      <c r="KQE43" s="159"/>
      <c r="KQF43" s="160"/>
      <c r="KQK43" s="161" t="s">
        <v>198</v>
      </c>
      <c r="KQL43" s="147"/>
      <c r="KQM43" s="159"/>
      <c r="KQN43" s="160"/>
      <c r="KQS43" s="161" t="s">
        <v>198</v>
      </c>
      <c r="KQT43" s="147"/>
      <c r="KQU43" s="159"/>
      <c r="KQV43" s="160"/>
      <c r="KRA43" s="161" t="s">
        <v>198</v>
      </c>
      <c r="KRB43" s="147"/>
      <c r="KRC43" s="159"/>
      <c r="KRD43" s="160"/>
      <c r="KRI43" s="161" t="s">
        <v>198</v>
      </c>
      <c r="KRJ43" s="147"/>
      <c r="KRK43" s="159"/>
      <c r="KRL43" s="160"/>
      <c r="KRQ43" s="161" t="s">
        <v>198</v>
      </c>
      <c r="KRR43" s="147"/>
      <c r="KRS43" s="159"/>
      <c r="KRT43" s="160"/>
      <c r="KRY43" s="161" t="s">
        <v>198</v>
      </c>
      <c r="KRZ43" s="147"/>
      <c r="KSA43" s="159"/>
      <c r="KSB43" s="160"/>
      <c r="KSG43" s="161" t="s">
        <v>198</v>
      </c>
      <c r="KSH43" s="147"/>
      <c r="KSI43" s="159"/>
      <c r="KSJ43" s="160"/>
      <c r="KSO43" s="161" t="s">
        <v>198</v>
      </c>
      <c r="KSP43" s="147"/>
      <c r="KSQ43" s="159"/>
      <c r="KSR43" s="160"/>
      <c r="KSW43" s="161" t="s">
        <v>198</v>
      </c>
      <c r="KSX43" s="147"/>
      <c r="KSY43" s="159"/>
      <c r="KSZ43" s="160"/>
      <c r="KTE43" s="161" t="s">
        <v>198</v>
      </c>
      <c r="KTF43" s="147"/>
      <c r="KTG43" s="159"/>
      <c r="KTH43" s="160"/>
      <c r="KTM43" s="161" t="s">
        <v>198</v>
      </c>
      <c r="KTN43" s="147"/>
      <c r="KTO43" s="159"/>
      <c r="KTP43" s="160"/>
      <c r="KTU43" s="161" t="s">
        <v>198</v>
      </c>
      <c r="KTV43" s="147"/>
      <c r="KTW43" s="159"/>
      <c r="KTX43" s="160"/>
      <c r="KUC43" s="161" t="s">
        <v>198</v>
      </c>
      <c r="KUD43" s="147"/>
      <c r="KUE43" s="159"/>
      <c r="KUF43" s="160"/>
      <c r="KUK43" s="161" t="s">
        <v>198</v>
      </c>
      <c r="KUL43" s="147"/>
      <c r="KUM43" s="159"/>
      <c r="KUN43" s="160"/>
      <c r="KUS43" s="161" t="s">
        <v>198</v>
      </c>
      <c r="KUT43" s="147"/>
      <c r="KUU43" s="159"/>
      <c r="KUV43" s="160"/>
      <c r="KVA43" s="161" t="s">
        <v>198</v>
      </c>
      <c r="KVB43" s="147"/>
      <c r="KVC43" s="159"/>
      <c r="KVD43" s="160"/>
      <c r="KVI43" s="161" t="s">
        <v>198</v>
      </c>
      <c r="KVJ43" s="147"/>
      <c r="KVK43" s="159"/>
      <c r="KVL43" s="160"/>
      <c r="KVQ43" s="161" t="s">
        <v>198</v>
      </c>
      <c r="KVR43" s="147"/>
      <c r="KVS43" s="159"/>
      <c r="KVT43" s="160"/>
      <c r="KVY43" s="161" t="s">
        <v>198</v>
      </c>
      <c r="KVZ43" s="147"/>
      <c r="KWA43" s="159"/>
      <c r="KWB43" s="160"/>
      <c r="KWG43" s="161" t="s">
        <v>198</v>
      </c>
      <c r="KWH43" s="147"/>
      <c r="KWI43" s="159"/>
      <c r="KWJ43" s="160"/>
      <c r="KWO43" s="161" t="s">
        <v>198</v>
      </c>
      <c r="KWP43" s="147"/>
      <c r="KWQ43" s="159"/>
      <c r="KWR43" s="160"/>
      <c r="KWW43" s="161" t="s">
        <v>198</v>
      </c>
      <c r="KWX43" s="147"/>
      <c r="KWY43" s="159"/>
      <c r="KWZ43" s="160"/>
      <c r="KXE43" s="161" t="s">
        <v>198</v>
      </c>
      <c r="KXF43" s="147"/>
      <c r="KXG43" s="159"/>
      <c r="KXH43" s="160"/>
      <c r="KXM43" s="161" t="s">
        <v>198</v>
      </c>
      <c r="KXN43" s="147"/>
      <c r="KXO43" s="159"/>
      <c r="KXP43" s="160"/>
      <c r="KXU43" s="161" t="s">
        <v>198</v>
      </c>
      <c r="KXV43" s="147"/>
      <c r="KXW43" s="159"/>
      <c r="KXX43" s="160"/>
      <c r="KYC43" s="161" t="s">
        <v>198</v>
      </c>
      <c r="KYD43" s="147"/>
      <c r="KYE43" s="159"/>
      <c r="KYF43" s="160"/>
      <c r="KYK43" s="161" t="s">
        <v>198</v>
      </c>
      <c r="KYL43" s="147"/>
      <c r="KYM43" s="159"/>
      <c r="KYN43" s="160"/>
      <c r="KYS43" s="161" t="s">
        <v>198</v>
      </c>
      <c r="KYT43" s="147"/>
      <c r="KYU43" s="159"/>
      <c r="KYV43" s="160"/>
      <c r="KZA43" s="161" t="s">
        <v>198</v>
      </c>
      <c r="KZB43" s="147"/>
      <c r="KZC43" s="159"/>
      <c r="KZD43" s="160"/>
      <c r="KZI43" s="161" t="s">
        <v>198</v>
      </c>
      <c r="KZJ43" s="147"/>
      <c r="KZK43" s="159"/>
      <c r="KZL43" s="160"/>
      <c r="KZQ43" s="161" t="s">
        <v>198</v>
      </c>
      <c r="KZR43" s="147"/>
      <c r="KZS43" s="159"/>
      <c r="KZT43" s="160"/>
      <c r="KZY43" s="161" t="s">
        <v>198</v>
      </c>
      <c r="KZZ43" s="147"/>
      <c r="LAA43" s="159"/>
      <c r="LAB43" s="160"/>
      <c r="LAG43" s="161" t="s">
        <v>198</v>
      </c>
      <c r="LAH43" s="147"/>
      <c r="LAI43" s="159"/>
      <c r="LAJ43" s="160"/>
      <c r="LAO43" s="161" t="s">
        <v>198</v>
      </c>
      <c r="LAP43" s="147"/>
      <c r="LAQ43" s="159"/>
      <c r="LAR43" s="160"/>
      <c r="LAW43" s="161" t="s">
        <v>198</v>
      </c>
      <c r="LAX43" s="147"/>
      <c r="LAY43" s="159"/>
      <c r="LAZ43" s="160"/>
      <c r="LBE43" s="161" t="s">
        <v>198</v>
      </c>
      <c r="LBF43" s="147"/>
      <c r="LBG43" s="159"/>
      <c r="LBH43" s="160"/>
      <c r="LBM43" s="161" t="s">
        <v>198</v>
      </c>
      <c r="LBN43" s="147"/>
      <c r="LBO43" s="159"/>
      <c r="LBP43" s="160"/>
      <c r="LBU43" s="161" t="s">
        <v>198</v>
      </c>
      <c r="LBV43" s="147"/>
      <c r="LBW43" s="159"/>
      <c r="LBX43" s="160"/>
      <c r="LCC43" s="161" t="s">
        <v>198</v>
      </c>
      <c r="LCD43" s="147"/>
      <c r="LCE43" s="159"/>
      <c r="LCF43" s="160"/>
      <c r="LCK43" s="161" t="s">
        <v>198</v>
      </c>
      <c r="LCL43" s="147"/>
      <c r="LCM43" s="159"/>
      <c r="LCN43" s="160"/>
      <c r="LCS43" s="161" t="s">
        <v>198</v>
      </c>
      <c r="LCT43" s="147"/>
      <c r="LCU43" s="159"/>
      <c r="LCV43" s="160"/>
      <c r="LDA43" s="161" t="s">
        <v>198</v>
      </c>
      <c r="LDB43" s="147"/>
      <c r="LDC43" s="159"/>
      <c r="LDD43" s="160"/>
      <c r="LDI43" s="161" t="s">
        <v>198</v>
      </c>
      <c r="LDJ43" s="147"/>
      <c r="LDK43" s="159"/>
      <c r="LDL43" s="160"/>
      <c r="LDQ43" s="161" t="s">
        <v>198</v>
      </c>
      <c r="LDR43" s="147"/>
      <c r="LDS43" s="159"/>
      <c r="LDT43" s="160"/>
      <c r="LDY43" s="161" t="s">
        <v>198</v>
      </c>
      <c r="LDZ43" s="147"/>
      <c r="LEA43" s="159"/>
      <c r="LEB43" s="160"/>
      <c r="LEG43" s="161" t="s">
        <v>198</v>
      </c>
      <c r="LEH43" s="147"/>
      <c r="LEI43" s="159"/>
      <c r="LEJ43" s="160"/>
      <c r="LEO43" s="161" t="s">
        <v>198</v>
      </c>
      <c r="LEP43" s="147"/>
      <c r="LEQ43" s="159"/>
      <c r="LER43" s="160"/>
      <c r="LEW43" s="161" t="s">
        <v>198</v>
      </c>
      <c r="LEX43" s="147"/>
      <c r="LEY43" s="159"/>
      <c r="LEZ43" s="160"/>
      <c r="LFE43" s="161" t="s">
        <v>198</v>
      </c>
      <c r="LFF43" s="147"/>
      <c r="LFG43" s="159"/>
      <c r="LFH43" s="160"/>
      <c r="LFM43" s="161" t="s">
        <v>198</v>
      </c>
      <c r="LFN43" s="147"/>
      <c r="LFO43" s="159"/>
      <c r="LFP43" s="160"/>
      <c r="LFU43" s="161" t="s">
        <v>198</v>
      </c>
      <c r="LFV43" s="147"/>
      <c r="LFW43" s="159"/>
      <c r="LFX43" s="160"/>
      <c r="LGC43" s="161" t="s">
        <v>198</v>
      </c>
      <c r="LGD43" s="147"/>
      <c r="LGE43" s="159"/>
      <c r="LGF43" s="160"/>
      <c r="LGK43" s="161" t="s">
        <v>198</v>
      </c>
      <c r="LGL43" s="147"/>
      <c r="LGM43" s="159"/>
      <c r="LGN43" s="160"/>
      <c r="LGS43" s="161" t="s">
        <v>198</v>
      </c>
      <c r="LGT43" s="147"/>
      <c r="LGU43" s="159"/>
      <c r="LGV43" s="160"/>
      <c r="LHA43" s="161" t="s">
        <v>198</v>
      </c>
      <c r="LHB43" s="147"/>
      <c r="LHC43" s="159"/>
      <c r="LHD43" s="160"/>
      <c r="LHI43" s="161" t="s">
        <v>198</v>
      </c>
      <c r="LHJ43" s="147"/>
      <c r="LHK43" s="159"/>
      <c r="LHL43" s="160"/>
      <c r="LHQ43" s="161" t="s">
        <v>198</v>
      </c>
      <c r="LHR43" s="147"/>
      <c r="LHS43" s="159"/>
      <c r="LHT43" s="160"/>
      <c r="LHY43" s="161" t="s">
        <v>198</v>
      </c>
      <c r="LHZ43" s="147"/>
      <c r="LIA43" s="159"/>
      <c r="LIB43" s="160"/>
      <c r="LIG43" s="161" t="s">
        <v>198</v>
      </c>
      <c r="LIH43" s="147"/>
      <c r="LII43" s="159"/>
      <c r="LIJ43" s="160"/>
      <c r="LIO43" s="161" t="s">
        <v>198</v>
      </c>
      <c r="LIP43" s="147"/>
      <c r="LIQ43" s="159"/>
      <c r="LIR43" s="160"/>
      <c r="LIW43" s="161" t="s">
        <v>198</v>
      </c>
      <c r="LIX43" s="147"/>
      <c r="LIY43" s="159"/>
      <c r="LIZ43" s="160"/>
      <c r="LJE43" s="161" t="s">
        <v>198</v>
      </c>
      <c r="LJF43" s="147"/>
      <c r="LJG43" s="159"/>
      <c r="LJH43" s="160"/>
      <c r="LJM43" s="161" t="s">
        <v>198</v>
      </c>
      <c r="LJN43" s="147"/>
      <c r="LJO43" s="159"/>
      <c r="LJP43" s="160"/>
      <c r="LJU43" s="161" t="s">
        <v>198</v>
      </c>
      <c r="LJV43" s="147"/>
      <c r="LJW43" s="159"/>
      <c r="LJX43" s="160"/>
      <c r="LKC43" s="161" t="s">
        <v>198</v>
      </c>
      <c r="LKD43" s="147"/>
      <c r="LKE43" s="159"/>
      <c r="LKF43" s="160"/>
      <c r="LKK43" s="161" t="s">
        <v>198</v>
      </c>
      <c r="LKL43" s="147"/>
      <c r="LKM43" s="159"/>
      <c r="LKN43" s="160"/>
      <c r="LKS43" s="161" t="s">
        <v>198</v>
      </c>
      <c r="LKT43" s="147"/>
      <c r="LKU43" s="159"/>
      <c r="LKV43" s="160"/>
      <c r="LLA43" s="161" t="s">
        <v>198</v>
      </c>
      <c r="LLB43" s="147"/>
      <c r="LLC43" s="159"/>
      <c r="LLD43" s="160"/>
      <c r="LLI43" s="161" t="s">
        <v>198</v>
      </c>
      <c r="LLJ43" s="147"/>
      <c r="LLK43" s="159"/>
      <c r="LLL43" s="160"/>
      <c r="LLQ43" s="161" t="s">
        <v>198</v>
      </c>
      <c r="LLR43" s="147"/>
      <c r="LLS43" s="159"/>
      <c r="LLT43" s="160"/>
      <c r="LLY43" s="161" t="s">
        <v>198</v>
      </c>
      <c r="LLZ43" s="147"/>
      <c r="LMA43" s="159"/>
      <c r="LMB43" s="160"/>
      <c r="LMG43" s="161" t="s">
        <v>198</v>
      </c>
      <c r="LMH43" s="147"/>
      <c r="LMI43" s="159"/>
      <c r="LMJ43" s="160"/>
      <c r="LMO43" s="161" t="s">
        <v>198</v>
      </c>
      <c r="LMP43" s="147"/>
      <c r="LMQ43" s="159"/>
      <c r="LMR43" s="160"/>
      <c r="LMW43" s="161" t="s">
        <v>198</v>
      </c>
      <c r="LMX43" s="147"/>
      <c r="LMY43" s="159"/>
      <c r="LMZ43" s="160"/>
      <c r="LNE43" s="161" t="s">
        <v>198</v>
      </c>
      <c r="LNF43" s="147"/>
      <c r="LNG43" s="159"/>
      <c r="LNH43" s="160"/>
      <c r="LNM43" s="161" t="s">
        <v>198</v>
      </c>
      <c r="LNN43" s="147"/>
      <c r="LNO43" s="159"/>
      <c r="LNP43" s="160"/>
      <c r="LNU43" s="161" t="s">
        <v>198</v>
      </c>
      <c r="LNV43" s="147"/>
      <c r="LNW43" s="159"/>
      <c r="LNX43" s="160"/>
      <c r="LOC43" s="161" t="s">
        <v>198</v>
      </c>
      <c r="LOD43" s="147"/>
      <c r="LOE43" s="159"/>
      <c r="LOF43" s="160"/>
      <c r="LOK43" s="161" t="s">
        <v>198</v>
      </c>
      <c r="LOL43" s="147"/>
      <c r="LOM43" s="159"/>
      <c r="LON43" s="160"/>
      <c r="LOS43" s="161" t="s">
        <v>198</v>
      </c>
      <c r="LOT43" s="147"/>
      <c r="LOU43" s="159"/>
      <c r="LOV43" s="160"/>
      <c r="LPA43" s="161" t="s">
        <v>198</v>
      </c>
      <c r="LPB43" s="147"/>
      <c r="LPC43" s="159"/>
      <c r="LPD43" s="160"/>
      <c r="LPI43" s="161" t="s">
        <v>198</v>
      </c>
      <c r="LPJ43" s="147"/>
      <c r="LPK43" s="159"/>
      <c r="LPL43" s="160"/>
      <c r="LPQ43" s="161" t="s">
        <v>198</v>
      </c>
      <c r="LPR43" s="147"/>
      <c r="LPS43" s="159"/>
      <c r="LPT43" s="160"/>
      <c r="LPY43" s="161" t="s">
        <v>198</v>
      </c>
      <c r="LPZ43" s="147"/>
      <c r="LQA43" s="159"/>
      <c r="LQB43" s="160"/>
      <c r="LQG43" s="161" t="s">
        <v>198</v>
      </c>
      <c r="LQH43" s="147"/>
      <c r="LQI43" s="159"/>
      <c r="LQJ43" s="160"/>
      <c r="LQO43" s="161" t="s">
        <v>198</v>
      </c>
      <c r="LQP43" s="147"/>
      <c r="LQQ43" s="159"/>
      <c r="LQR43" s="160"/>
      <c r="LQW43" s="161" t="s">
        <v>198</v>
      </c>
      <c r="LQX43" s="147"/>
      <c r="LQY43" s="159"/>
      <c r="LQZ43" s="160"/>
      <c r="LRE43" s="161" t="s">
        <v>198</v>
      </c>
      <c r="LRF43" s="147"/>
      <c r="LRG43" s="159"/>
      <c r="LRH43" s="160"/>
      <c r="LRM43" s="161" t="s">
        <v>198</v>
      </c>
      <c r="LRN43" s="147"/>
      <c r="LRO43" s="159"/>
      <c r="LRP43" s="160"/>
      <c r="LRU43" s="161" t="s">
        <v>198</v>
      </c>
      <c r="LRV43" s="147"/>
      <c r="LRW43" s="159"/>
      <c r="LRX43" s="160"/>
      <c r="LSC43" s="161" t="s">
        <v>198</v>
      </c>
      <c r="LSD43" s="147"/>
      <c r="LSE43" s="159"/>
      <c r="LSF43" s="160"/>
      <c r="LSK43" s="161" t="s">
        <v>198</v>
      </c>
      <c r="LSL43" s="147"/>
      <c r="LSM43" s="159"/>
      <c r="LSN43" s="160"/>
      <c r="LSS43" s="161" t="s">
        <v>198</v>
      </c>
      <c r="LST43" s="147"/>
      <c r="LSU43" s="159"/>
      <c r="LSV43" s="160"/>
      <c r="LTA43" s="161" t="s">
        <v>198</v>
      </c>
      <c r="LTB43" s="147"/>
      <c r="LTC43" s="159"/>
      <c r="LTD43" s="160"/>
      <c r="LTI43" s="161" t="s">
        <v>198</v>
      </c>
      <c r="LTJ43" s="147"/>
      <c r="LTK43" s="159"/>
      <c r="LTL43" s="160"/>
      <c r="LTQ43" s="161" t="s">
        <v>198</v>
      </c>
      <c r="LTR43" s="147"/>
      <c r="LTS43" s="159"/>
      <c r="LTT43" s="160"/>
      <c r="LTY43" s="161" t="s">
        <v>198</v>
      </c>
      <c r="LTZ43" s="147"/>
      <c r="LUA43" s="159"/>
      <c r="LUB43" s="160"/>
      <c r="LUG43" s="161" t="s">
        <v>198</v>
      </c>
      <c r="LUH43" s="147"/>
      <c r="LUI43" s="159"/>
      <c r="LUJ43" s="160"/>
      <c r="LUO43" s="161" t="s">
        <v>198</v>
      </c>
      <c r="LUP43" s="147"/>
      <c r="LUQ43" s="159"/>
      <c r="LUR43" s="160"/>
      <c r="LUW43" s="161" t="s">
        <v>198</v>
      </c>
      <c r="LUX43" s="147"/>
      <c r="LUY43" s="159"/>
      <c r="LUZ43" s="160"/>
      <c r="LVE43" s="161" t="s">
        <v>198</v>
      </c>
      <c r="LVF43" s="147"/>
      <c r="LVG43" s="159"/>
      <c r="LVH43" s="160"/>
      <c r="LVM43" s="161" t="s">
        <v>198</v>
      </c>
      <c r="LVN43" s="147"/>
      <c r="LVO43" s="159"/>
      <c r="LVP43" s="160"/>
      <c r="LVU43" s="161" t="s">
        <v>198</v>
      </c>
      <c r="LVV43" s="147"/>
      <c r="LVW43" s="159"/>
      <c r="LVX43" s="160"/>
      <c r="LWC43" s="161" t="s">
        <v>198</v>
      </c>
      <c r="LWD43" s="147"/>
      <c r="LWE43" s="159"/>
      <c r="LWF43" s="160"/>
      <c r="LWK43" s="161" t="s">
        <v>198</v>
      </c>
      <c r="LWL43" s="147"/>
      <c r="LWM43" s="159"/>
      <c r="LWN43" s="160"/>
      <c r="LWS43" s="161" t="s">
        <v>198</v>
      </c>
      <c r="LWT43" s="147"/>
      <c r="LWU43" s="159"/>
      <c r="LWV43" s="160"/>
      <c r="LXA43" s="161" t="s">
        <v>198</v>
      </c>
      <c r="LXB43" s="147"/>
      <c r="LXC43" s="159"/>
      <c r="LXD43" s="160"/>
      <c r="LXI43" s="161" t="s">
        <v>198</v>
      </c>
      <c r="LXJ43" s="147"/>
      <c r="LXK43" s="159"/>
      <c r="LXL43" s="160"/>
      <c r="LXQ43" s="161" t="s">
        <v>198</v>
      </c>
      <c r="LXR43" s="147"/>
      <c r="LXS43" s="159"/>
      <c r="LXT43" s="160"/>
      <c r="LXY43" s="161" t="s">
        <v>198</v>
      </c>
      <c r="LXZ43" s="147"/>
      <c r="LYA43" s="159"/>
      <c r="LYB43" s="160"/>
      <c r="LYG43" s="161" t="s">
        <v>198</v>
      </c>
      <c r="LYH43" s="147"/>
      <c r="LYI43" s="159"/>
      <c r="LYJ43" s="160"/>
      <c r="LYO43" s="161" t="s">
        <v>198</v>
      </c>
      <c r="LYP43" s="147"/>
      <c r="LYQ43" s="159"/>
      <c r="LYR43" s="160"/>
      <c r="LYW43" s="161" t="s">
        <v>198</v>
      </c>
      <c r="LYX43" s="147"/>
      <c r="LYY43" s="159"/>
      <c r="LYZ43" s="160"/>
      <c r="LZE43" s="161" t="s">
        <v>198</v>
      </c>
      <c r="LZF43" s="147"/>
      <c r="LZG43" s="159"/>
      <c r="LZH43" s="160"/>
      <c r="LZM43" s="161" t="s">
        <v>198</v>
      </c>
      <c r="LZN43" s="147"/>
      <c r="LZO43" s="159"/>
      <c r="LZP43" s="160"/>
      <c r="LZU43" s="161" t="s">
        <v>198</v>
      </c>
      <c r="LZV43" s="147"/>
      <c r="LZW43" s="159"/>
      <c r="LZX43" s="160"/>
      <c r="MAC43" s="161" t="s">
        <v>198</v>
      </c>
      <c r="MAD43" s="147"/>
      <c r="MAE43" s="159"/>
      <c r="MAF43" s="160"/>
      <c r="MAK43" s="161" t="s">
        <v>198</v>
      </c>
      <c r="MAL43" s="147"/>
      <c r="MAM43" s="159"/>
      <c r="MAN43" s="160"/>
      <c r="MAS43" s="161" t="s">
        <v>198</v>
      </c>
      <c r="MAT43" s="147"/>
      <c r="MAU43" s="159"/>
      <c r="MAV43" s="160"/>
      <c r="MBA43" s="161" t="s">
        <v>198</v>
      </c>
      <c r="MBB43" s="147"/>
      <c r="MBC43" s="159"/>
      <c r="MBD43" s="160"/>
      <c r="MBI43" s="161" t="s">
        <v>198</v>
      </c>
      <c r="MBJ43" s="147"/>
      <c r="MBK43" s="159"/>
      <c r="MBL43" s="160"/>
      <c r="MBQ43" s="161" t="s">
        <v>198</v>
      </c>
      <c r="MBR43" s="147"/>
      <c r="MBS43" s="159"/>
      <c r="MBT43" s="160"/>
      <c r="MBY43" s="161" t="s">
        <v>198</v>
      </c>
      <c r="MBZ43" s="147"/>
      <c r="MCA43" s="159"/>
      <c r="MCB43" s="160"/>
      <c r="MCG43" s="161" t="s">
        <v>198</v>
      </c>
      <c r="MCH43" s="147"/>
      <c r="MCI43" s="159"/>
      <c r="MCJ43" s="160"/>
      <c r="MCO43" s="161" t="s">
        <v>198</v>
      </c>
      <c r="MCP43" s="147"/>
      <c r="MCQ43" s="159"/>
      <c r="MCR43" s="160"/>
      <c r="MCW43" s="161" t="s">
        <v>198</v>
      </c>
      <c r="MCX43" s="147"/>
      <c r="MCY43" s="159"/>
      <c r="MCZ43" s="160"/>
      <c r="MDE43" s="161" t="s">
        <v>198</v>
      </c>
      <c r="MDF43" s="147"/>
      <c r="MDG43" s="159"/>
      <c r="MDH43" s="160"/>
      <c r="MDM43" s="161" t="s">
        <v>198</v>
      </c>
      <c r="MDN43" s="147"/>
      <c r="MDO43" s="159"/>
      <c r="MDP43" s="160"/>
      <c r="MDU43" s="161" t="s">
        <v>198</v>
      </c>
      <c r="MDV43" s="147"/>
      <c r="MDW43" s="159"/>
      <c r="MDX43" s="160"/>
      <c r="MEC43" s="161" t="s">
        <v>198</v>
      </c>
      <c r="MED43" s="147"/>
      <c r="MEE43" s="159"/>
      <c r="MEF43" s="160"/>
      <c r="MEK43" s="161" t="s">
        <v>198</v>
      </c>
      <c r="MEL43" s="147"/>
      <c r="MEM43" s="159"/>
      <c r="MEN43" s="160"/>
      <c r="MES43" s="161" t="s">
        <v>198</v>
      </c>
      <c r="MET43" s="147"/>
      <c r="MEU43" s="159"/>
      <c r="MEV43" s="160"/>
      <c r="MFA43" s="161" t="s">
        <v>198</v>
      </c>
      <c r="MFB43" s="147"/>
      <c r="MFC43" s="159"/>
      <c r="MFD43" s="160"/>
      <c r="MFI43" s="161" t="s">
        <v>198</v>
      </c>
      <c r="MFJ43" s="147"/>
      <c r="MFK43" s="159"/>
      <c r="MFL43" s="160"/>
      <c r="MFQ43" s="161" t="s">
        <v>198</v>
      </c>
      <c r="MFR43" s="147"/>
      <c r="MFS43" s="159"/>
      <c r="MFT43" s="160"/>
      <c r="MFY43" s="161" t="s">
        <v>198</v>
      </c>
      <c r="MFZ43" s="147"/>
      <c r="MGA43" s="159"/>
      <c r="MGB43" s="160"/>
      <c r="MGG43" s="161" t="s">
        <v>198</v>
      </c>
      <c r="MGH43" s="147"/>
      <c r="MGI43" s="159"/>
      <c r="MGJ43" s="160"/>
      <c r="MGO43" s="161" t="s">
        <v>198</v>
      </c>
      <c r="MGP43" s="147"/>
      <c r="MGQ43" s="159"/>
      <c r="MGR43" s="160"/>
      <c r="MGW43" s="161" t="s">
        <v>198</v>
      </c>
      <c r="MGX43" s="147"/>
      <c r="MGY43" s="159"/>
      <c r="MGZ43" s="160"/>
      <c r="MHE43" s="161" t="s">
        <v>198</v>
      </c>
      <c r="MHF43" s="147"/>
      <c r="MHG43" s="159"/>
      <c r="MHH43" s="160"/>
      <c r="MHM43" s="161" t="s">
        <v>198</v>
      </c>
      <c r="MHN43" s="147"/>
      <c r="MHO43" s="159"/>
      <c r="MHP43" s="160"/>
      <c r="MHU43" s="161" t="s">
        <v>198</v>
      </c>
      <c r="MHV43" s="147"/>
      <c r="MHW43" s="159"/>
      <c r="MHX43" s="160"/>
      <c r="MIC43" s="161" t="s">
        <v>198</v>
      </c>
      <c r="MID43" s="147"/>
      <c r="MIE43" s="159"/>
      <c r="MIF43" s="160"/>
      <c r="MIK43" s="161" t="s">
        <v>198</v>
      </c>
      <c r="MIL43" s="147"/>
      <c r="MIM43" s="159"/>
      <c r="MIN43" s="160"/>
      <c r="MIS43" s="161" t="s">
        <v>198</v>
      </c>
      <c r="MIT43" s="147"/>
      <c r="MIU43" s="159"/>
      <c r="MIV43" s="160"/>
      <c r="MJA43" s="161" t="s">
        <v>198</v>
      </c>
      <c r="MJB43" s="147"/>
      <c r="MJC43" s="159"/>
      <c r="MJD43" s="160"/>
      <c r="MJI43" s="161" t="s">
        <v>198</v>
      </c>
      <c r="MJJ43" s="147"/>
      <c r="MJK43" s="159"/>
      <c r="MJL43" s="160"/>
      <c r="MJQ43" s="161" t="s">
        <v>198</v>
      </c>
      <c r="MJR43" s="147"/>
      <c r="MJS43" s="159"/>
      <c r="MJT43" s="160"/>
      <c r="MJY43" s="161" t="s">
        <v>198</v>
      </c>
      <c r="MJZ43" s="147"/>
      <c r="MKA43" s="159"/>
      <c r="MKB43" s="160"/>
      <c r="MKG43" s="161" t="s">
        <v>198</v>
      </c>
      <c r="MKH43" s="147"/>
      <c r="MKI43" s="159"/>
      <c r="MKJ43" s="160"/>
      <c r="MKO43" s="161" t="s">
        <v>198</v>
      </c>
      <c r="MKP43" s="147"/>
      <c r="MKQ43" s="159"/>
      <c r="MKR43" s="160"/>
      <c r="MKW43" s="161" t="s">
        <v>198</v>
      </c>
      <c r="MKX43" s="147"/>
      <c r="MKY43" s="159"/>
      <c r="MKZ43" s="160"/>
      <c r="MLE43" s="161" t="s">
        <v>198</v>
      </c>
      <c r="MLF43" s="147"/>
      <c r="MLG43" s="159"/>
      <c r="MLH43" s="160"/>
      <c r="MLM43" s="161" t="s">
        <v>198</v>
      </c>
      <c r="MLN43" s="147"/>
      <c r="MLO43" s="159"/>
      <c r="MLP43" s="160"/>
      <c r="MLU43" s="161" t="s">
        <v>198</v>
      </c>
      <c r="MLV43" s="147"/>
      <c r="MLW43" s="159"/>
      <c r="MLX43" s="160"/>
      <c r="MMC43" s="161" t="s">
        <v>198</v>
      </c>
      <c r="MMD43" s="147"/>
      <c r="MME43" s="159"/>
      <c r="MMF43" s="160"/>
      <c r="MMK43" s="161" t="s">
        <v>198</v>
      </c>
      <c r="MML43" s="147"/>
      <c r="MMM43" s="159"/>
      <c r="MMN43" s="160"/>
      <c r="MMS43" s="161" t="s">
        <v>198</v>
      </c>
      <c r="MMT43" s="147"/>
      <c r="MMU43" s="159"/>
      <c r="MMV43" s="160"/>
      <c r="MNA43" s="161" t="s">
        <v>198</v>
      </c>
      <c r="MNB43" s="147"/>
      <c r="MNC43" s="159"/>
      <c r="MND43" s="160"/>
      <c r="MNI43" s="161" t="s">
        <v>198</v>
      </c>
      <c r="MNJ43" s="147"/>
      <c r="MNK43" s="159"/>
      <c r="MNL43" s="160"/>
      <c r="MNQ43" s="161" t="s">
        <v>198</v>
      </c>
      <c r="MNR43" s="147"/>
      <c r="MNS43" s="159"/>
      <c r="MNT43" s="160"/>
      <c r="MNY43" s="161" t="s">
        <v>198</v>
      </c>
      <c r="MNZ43" s="147"/>
      <c r="MOA43" s="159"/>
      <c r="MOB43" s="160"/>
      <c r="MOG43" s="161" t="s">
        <v>198</v>
      </c>
      <c r="MOH43" s="147"/>
      <c r="MOI43" s="159"/>
      <c r="MOJ43" s="160"/>
      <c r="MOO43" s="161" t="s">
        <v>198</v>
      </c>
      <c r="MOP43" s="147"/>
      <c r="MOQ43" s="159"/>
      <c r="MOR43" s="160"/>
      <c r="MOW43" s="161" t="s">
        <v>198</v>
      </c>
      <c r="MOX43" s="147"/>
      <c r="MOY43" s="159"/>
      <c r="MOZ43" s="160"/>
      <c r="MPE43" s="161" t="s">
        <v>198</v>
      </c>
      <c r="MPF43" s="147"/>
      <c r="MPG43" s="159"/>
      <c r="MPH43" s="160"/>
      <c r="MPM43" s="161" t="s">
        <v>198</v>
      </c>
      <c r="MPN43" s="147"/>
      <c r="MPO43" s="159"/>
      <c r="MPP43" s="160"/>
      <c r="MPU43" s="161" t="s">
        <v>198</v>
      </c>
      <c r="MPV43" s="147"/>
      <c r="MPW43" s="159"/>
      <c r="MPX43" s="160"/>
      <c r="MQC43" s="161" t="s">
        <v>198</v>
      </c>
      <c r="MQD43" s="147"/>
      <c r="MQE43" s="159"/>
      <c r="MQF43" s="160"/>
      <c r="MQK43" s="161" t="s">
        <v>198</v>
      </c>
      <c r="MQL43" s="147"/>
      <c r="MQM43" s="159"/>
      <c r="MQN43" s="160"/>
      <c r="MQS43" s="161" t="s">
        <v>198</v>
      </c>
      <c r="MQT43" s="147"/>
      <c r="MQU43" s="159"/>
      <c r="MQV43" s="160"/>
      <c r="MRA43" s="161" t="s">
        <v>198</v>
      </c>
      <c r="MRB43" s="147"/>
      <c r="MRC43" s="159"/>
      <c r="MRD43" s="160"/>
      <c r="MRI43" s="161" t="s">
        <v>198</v>
      </c>
      <c r="MRJ43" s="147"/>
      <c r="MRK43" s="159"/>
      <c r="MRL43" s="160"/>
      <c r="MRQ43" s="161" t="s">
        <v>198</v>
      </c>
      <c r="MRR43" s="147"/>
      <c r="MRS43" s="159"/>
      <c r="MRT43" s="160"/>
      <c r="MRY43" s="161" t="s">
        <v>198</v>
      </c>
      <c r="MRZ43" s="147"/>
      <c r="MSA43" s="159"/>
      <c r="MSB43" s="160"/>
      <c r="MSG43" s="161" t="s">
        <v>198</v>
      </c>
      <c r="MSH43" s="147"/>
      <c r="MSI43" s="159"/>
      <c r="MSJ43" s="160"/>
      <c r="MSO43" s="161" t="s">
        <v>198</v>
      </c>
      <c r="MSP43" s="147"/>
      <c r="MSQ43" s="159"/>
      <c r="MSR43" s="160"/>
      <c r="MSW43" s="161" t="s">
        <v>198</v>
      </c>
      <c r="MSX43" s="147"/>
      <c r="MSY43" s="159"/>
      <c r="MSZ43" s="160"/>
      <c r="MTE43" s="161" t="s">
        <v>198</v>
      </c>
      <c r="MTF43" s="147"/>
      <c r="MTG43" s="159"/>
      <c r="MTH43" s="160"/>
      <c r="MTM43" s="161" t="s">
        <v>198</v>
      </c>
      <c r="MTN43" s="147"/>
      <c r="MTO43" s="159"/>
      <c r="MTP43" s="160"/>
      <c r="MTU43" s="161" t="s">
        <v>198</v>
      </c>
      <c r="MTV43" s="147"/>
      <c r="MTW43" s="159"/>
      <c r="MTX43" s="160"/>
      <c r="MUC43" s="161" t="s">
        <v>198</v>
      </c>
      <c r="MUD43" s="147"/>
      <c r="MUE43" s="159"/>
      <c r="MUF43" s="160"/>
      <c r="MUK43" s="161" t="s">
        <v>198</v>
      </c>
      <c r="MUL43" s="147"/>
      <c r="MUM43" s="159"/>
      <c r="MUN43" s="160"/>
      <c r="MUS43" s="161" t="s">
        <v>198</v>
      </c>
      <c r="MUT43" s="147"/>
      <c r="MUU43" s="159"/>
      <c r="MUV43" s="160"/>
      <c r="MVA43" s="161" t="s">
        <v>198</v>
      </c>
      <c r="MVB43" s="147"/>
      <c r="MVC43" s="159"/>
      <c r="MVD43" s="160"/>
      <c r="MVI43" s="161" t="s">
        <v>198</v>
      </c>
      <c r="MVJ43" s="147"/>
      <c r="MVK43" s="159"/>
      <c r="MVL43" s="160"/>
      <c r="MVQ43" s="161" t="s">
        <v>198</v>
      </c>
      <c r="MVR43" s="147"/>
      <c r="MVS43" s="159"/>
      <c r="MVT43" s="160"/>
      <c r="MVY43" s="161" t="s">
        <v>198</v>
      </c>
      <c r="MVZ43" s="147"/>
      <c r="MWA43" s="159"/>
      <c r="MWB43" s="160"/>
      <c r="MWG43" s="161" t="s">
        <v>198</v>
      </c>
      <c r="MWH43" s="147"/>
      <c r="MWI43" s="159"/>
      <c r="MWJ43" s="160"/>
      <c r="MWO43" s="161" t="s">
        <v>198</v>
      </c>
      <c r="MWP43" s="147"/>
      <c r="MWQ43" s="159"/>
      <c r="MWR43" s="160"/>
      <c r="MWW43" s="161" t="s">
        <v>198</v>
      </c>
      <c r="MWX43" s="147"/>
      <c r="MWY43" s="159"/>
      <c r="MWZ43" s="160"/>
      <c r="MXE43" s="161" t="s">
        <v>198</v>
      </c>
      <c r="MXF43" s="147"/>
      <c r="MXG43" s="159"/>
      <c r="MXH43" s="160"/>
      <c r="MXM43" s="161" t="s">
        <v>198</v>
      </c>
      <c r="MXN43" s="147"/>
      <c r="MXO43" s="159"/>
      <c r="MXP43" s="160"/>
      <c r="MXU43" s="161" t="s">
        <v>198</v>
      </c>
      <c r="MXV43" s="147"/>
      <c r="MXW43" s="159"/>
      <c r="MXX43" s="160"/>
      <c r="MYC43" s="161" t="s">
        <v>198</v>
      </c>
      <c r="MYD43" s="147"/>
      <c r="MYE43" s="159"/>
      <c r="MYF43" s="160"/>
      <c r="MYK43" s="161" t="s">
        <v>198</v>
      </c>
      <c r="MYL43" s="147"/>
      <c r="MYM43" s="159"/>
      <c r="MYN43" s="160"/>
      <c r="MYS43" s="161" t="s">
        <v>198</v>
      </c>
      <c r="MYT43" s="147"/>
      <c r="MYU43" s="159"/>
      <c r="MYV43" s="160"/>
      <c r="MZA43" s="161" t="s">
        <v>198</v>
      </c>
      <c r="MZB43" s="147"/>
      <c r="MZC43" s="159"/>
      <c r="MZD43" s="160"/>
      <c r="MZI43" s="161" t="s">
        <v>198</v>
      </c>
      <c r="MZJ43" s="147"/>
      <c r="MZK43" s="159"/>
      <c r="MZL43" s="160"/>
      <c r="MZQ43" s="161" t="s">
        <v>198</v>
      </c>
      <c r="MZR43" s="147"/>
      <c r="MZS43" s="159"/>
      <c r="MZT43" s="160"/>
      <c r="MZY43" s="161" t="s">
        <v>198</v>
      </c>
      <c r="MZZ43" s="147"/>
      <c r="NAA43" s="159"/>
      <c r="NAB43" s="160"/>
      <c r="NAG43" s="161" t="s">
        <v>198</v>
      </c>
      <c r="NAH43" s="147"/>
      <c r="NAI43" s="159"/>
      <c r="NAJ43" s="160"/>
      <c r="NAO43" s="161" t="s">
        <v>198</v>
      </c>
      <c r="NAP43" s="147"/>
      <c r="NAQ43" s="159"/>
      <c r="NAR43" s="160"/>
      <c r="NAW43" s="161" t="s">
        <v>198</v>
      </c>
      <c r="NAX43" s="147"/>
      <c r="NAY43" s="159"/>
      <c r="NAZ43" s="160"/>
      <c r="NBE43" s="161" t="s">
        <v>198</v>
      </c>
      <c r="NBF43" s="147"/>
      <c r="NBG43" s="159"/>
      <c r="NBH43" s="160"/>
      <c r="NBM43" s="161" t="s">
        <v>198</v>
      </c>
      <c r="NBN43" s="147"/>
      <c r="NBO43" s="159"/>
      <c r="NBP43" s="160"/>
      <c r="NBU43" s="161" t="s">
        <v>198</v>
      </c>
      <c r="NBV43" s="147"/>
      <c r="NBW43" s="159"/>
      <c r="NBX43" s="160"/>
      <c r="NCC43" s="161" t="s">
        <v>198</v>
      </c>
      <c r="NCD43" s="147"/>
      <c r="NCE43" s="159"/>
      <c r="NCF43" s="160"/>
      <c r="NCK43" s="161" t="s">
        <v>198</v>
      </c>
      <c r="NCL43" s="147"/>
      <c r="NCM43" s="159"/>
      <c r="NCN43" s="160"/>
      <c r="NCS43" s="161" t="s">
        <v>198</v>
      </c>
      <c r="NCT43" s="147"/>
      <c r="NCU43" s="159"/>
      <c r="NCV43" s="160"/>
      <c r="NDA43" s="161" t="s">
        <v>198</v>
      </c>
      <c r="NDB43" s="147"/>
      <c r="NDC43" s="159"/>
      <c r="NDD43" s="160"/>
      <c r="NDI43" s="161" t="s">
        <v>198</v>
      </c>
      <c r="NDJ43" s="147"/>
      <c r="NDK43" s="159"/>
      <c r="NDL43" s="160"/>
      <c r="NDQ43" s="161" t="s">
        <v>198</v>
      </c>
      <c r="NDR43" s="147"/>
      <c r="NDS43" s="159"/>
      <c r="NDT43" s="160"/>
      <c r="NDY43" s="161" t="s">
        <v>198</v>
      </c>
      <c r="NDZ43" s="147"/>
      <c r="NEA43" s="159"/>
      <c r="NEB43" s="160"/>
      <c r="NEG43" s="161" t="s">
        <v>198</v>
      </c>
      <c r="NEH43" s="147"/>
      <c r="NEI43" s="159"/>
      <c r="NEJ43" s="160"/>
      <c r="NEO43" s="161" t="s">
        <v>198</v>
      </c>
      <c r="NEP43" s="147"/>
      <c r="NEQ43" s="159"/>
      <c r="NER43" s="160"/>
      <c r="NEW43" s="161" t="s">
        <v>198</v>
      </c>
      <c r="NEX43" s="147"/>
      <c r="NEY43" s="159"/>
      <c r="NEZ43" s="160"/>
      <c r="NFE43" s="161" t="s">
        <v>198</v>
      </c>
      <c r="NFF43" s="147"/>
      <c r="NFG43" s="159"/>
      <c r="NFH43" s="160"/>
      <c r="NFM43" s="161" t="s">
        <v>198</v>
      </c>
      <c r="NFN43" s="147"/>
      <c r="NFO43" s="159"/>
      <c r="NFP43" s="160"/>
      <c r="NFU43" s="161" t="s">
        <v>198</v>
      </c>
      <c r="NFV43" s="147"/>
      <c r="NFW43" s="159"/>
      <c r="NFX43" s="160"/>
      <c r="NGC43" s="161" t="s">
        <v>198</v>
      </c>
      <c r="NGD43" s="147"/>
      <c r="NGE43" s="159"/>
      <c r="NGF43" s="160"/>
      <c r="NGK43" s="161" t="s">
        <v>198</v>
      </c>
      <c r="NGL43" s="147"/>
      <c r="NGM43" s="159"/>
      <c r="NGN43" s="160"/>
      <c r="NGS43" s="161" t="s">
        <v>198</v>
      </c>
      <c r="NGT43" s="147"/>
      <c r="NGU43" s="159"/>
      <c r="NGV43" s="160"/>
      <c r="NHA43" s="161" t="s">
        <v>198</v>
      </c>
      <c r="NHB43" s="147"/>
      <c r="NHC43" s="159"/>
      <c r="NHD43" s="160"/>
      <c r="NHI43" s="161" t="s">
        <v>198</v>
      </c>
      <c r="NHJ43" s="147"/>
      <c r="NHK43" s="159"/>
      <c r="NHL43" s="160"/>
      <c r="NHQ43" s="161" t="s">
        <v>198</v>
      </c>
      <c r="NHR43" s="147"/>
      <c r="NHS43" s="159"/>
      <c r="NHT43" s="160"/>
      <c r="NHY43" s="161" t="s">
        <v>198</v>
      </c>
      <c r="NHZ43" s="147"/>
      <c r="NIA43" s="159"/>
      <c r="NIB43" s="160"/>
      <c r="NIG43" s="161" t="s">
        <v>198</v>
      </c>
      <c r="NIH43" s="147"/>
      <c r="NII43" s="159"/>
      <c r="NIJ43" s="160"/>
      <c r="NIO43" s="161" t="s">
        <v>198</v>
      </c>
      <c r="NIP43" s="147"/>
      <c r="NIQ43" s="159"/>
      <c r="NIR43" s="160"/>
      <c r="NIW43" s="161" t="s">
        <v>198</v>
      </c>
      <c r="NIX43" s="147"/>
      <c r="NIY43" s="159"/>
      <c r="NIZ43" s="160"/>
      <c r="NJE43" s="161" t="s">
        <v>198</v>
      </c>
      <c r="NJF43" s="147"/>
      <c r="NJG43" s="159"/>
      <c r="NJH43" s="160"/>
      <c r="NJM43" s="161" t="s">
        <v>198</v>
      </c>
      <c r="NJN43" s="147"/>
      <c r="NJO43" s="159"/>
      <c r="NJP43" s="160"/>
      <c r="NJU43" s="161" t="s">
        <v>198</v>
      </c>
      <c r="NJV43" s="147"/>
      <c r="NJW43" s="159"/>
      <c r="NJX43" s="160"/>
      <c r="NKC43" s="161" t="s">
        <v>198</v>
      </c>
      <c r="NKD43" s="147"/>
      <c r="NKE43" s="159"/>
      <c r="NKF43" s="160"/>
      <c r="NKK43" s="161" t="s">
        <v>198</v>
      </c>
      <c r="NKL43" s="147"/>
      <c r="NKM43" s="159"/>
      <c r="NKN43" s="160"/>
      <c r="NKS43" s="161" t="s">
        <v>198</v>
      </c>
      <c r="NKT43" s="147"/>
      <c r="NKU43" s="159"/>
      <c r="NKV43" s="160"/>
      <c r="NLA43" s="161" t="s">
        <v>198</v>
      </c>
      <c r="NLB43" s="147"/>
      <c r="NLC43" s="159"/>
      <c r="NLD43" s="160"/>
      <c r="NLI43" s="161" t="s">
        <v>198</v>
      </c>
      <c r="NLJ43" s="147"/>
      <c r="NLK43" s="159"/>
      <c r="NLL43" s="160"/>
      <c r="NLQ43" s="161" t="s">
        <v>198</v>
      </c>
      <c r="NLR43" s="147"/>
      <c r="NLS43" s="159"/>
      <c r="NLT43" s="160"/>
      <c r="NLY43" s="161" t="s">
        <v>198</v>
      </c>
      <c r="NLZ43" s="147"/>
      <c r="NMA43" s="159"/>
      <c r="NMB43" s="160"/>
      <c r="NMG43" s="161" t="s">
        <v>198</v>
      </c>
      <c r="NMH43" s="147"/>
      <c r="NMI43" s="159"/>
      <c r="NMJ43" s="160"/>
      <c r="NMO43" s="161" t="s">
        <v>198</v>
      </c>
      <c r="NMP43" s="147"/>
      <c r="NMQ43" s="159"/>
      <c r="NMR43" s="160"/>
      <c r="NMW43" s="161" t="s">
        <v>198</v>
      </c>
      <c r="NMX43" s="147"/>
      <c r="NMY43" s="159"/>
      <c r="NMZ43" s="160"/>
      <c r="NNE43" s="161" t="s">
        <v>198</v>
      </c>
      <c r="NNF43" s="147"/>
      <c r="NNG43" s="159"/>
      <c r="NNH43" s="160"/>
      <c r="NNM43" s="161" t="s">
        <v>198</v>
      </c>
      <c r="NNN43" s="147"/>
      <c r="NNO43" s="159"/>
      <c r="NNP43" s="160"/>
      <c r="NNU43" s="161" t="s">
        <v>198</v>
      </c>
      <c r="NNV43" s="147"/>
      <c r="NNW43" s="159"/>
      <c r="NNX43" s="160"/>
      <c r="NOC43" s="161" t="s">
        <v>198</v>
      </c>
      <c r="NOD43" s="147"/>
      <c r="NOE43" s="159"/>
      <c r="NOF43" s="160"/>
      <c r="NOK43" s="161" t="s">
        <v>198</v>
      </c>
      <c r="NOL43" s="147"/>
      <c r="NOM43" s="159"/>
      <c r="NON43" s="160"/>
      <c r="NOS43" s="161" t="s">
        <v>198</v>
      </c>
      <c r="NOT43" s="147"/>
      <c r="NOU43" s="159"/>
      <c r="NOV43" s="160"/>
      <c r="NPA43" s="161" t="s">
        <v>198</v>
      </c>
      <c r="NPB43" s="147"/>
      <c r="NPC43" s="159"/>
      <c r="NPD43" s="160"/>
      <c r="NPI43" s="161" t="s">
        <v>198</v>
      </c>
      <c r="NPJ43" s="147"/>
      <c r="NPK43" s="159"/>
      <c r="NPL43" s="160"/>
      <c r="NPQ43" s="161" t="s">
        <v>198</v>
      </c>
      <c r="NPR43" s="147"/>
      <c r="NPS43" s="159"/>
      <c r="NPT43" s="160"/>
      <c r="NPY43" s="161" t="s">
        <v>198</v>
      </c>
      <c r="NPZ43" s="147"/>
      <c r="NQA43" s="159"/>
      <c r="NQB43" s="160"/>
      <c r="NQG43" s="161" t="s">
        <v>198</v>
      </c>
      <c r="NQH43" s="147"/>
      <c r="NQI43" s="159"/>
      <c r="NQJ43" s="160"/>
      <c r="NQO43" s="161" t="s">
        <v>198</v>
      </c>
      <c r="NQP43" s="147"/>
      <c r="NQQ43" s="159"/>
      <c r="NQR43" s="160"/>
      <c r="NQW43" s="161" t="s">
        <v>198</v>
      </c>
      <c r="NQX43" s="147"/>
      <c r="NQY43" s="159"/>
      <c r="NQZ43" s="160"/>
      <c r="NRE43" s="161" t="s">
        <v>198</v>
      </c>
      <c r="NRF43" s="147"/>
      <c r="NRG43" s="159"/>
      <c r="NRH43" s="160"/>
      <c r="NRM43" s="161" t="s">
        <v>198</v>
      </c>
      <c r="NRN43" s="147"/>
      <c r="NRO43" s="159"/>
      <c r="NRP43" s="160"/>
      <c r="NRU43" s="161" t="s">
        <v>198</v>
      </c>
      <c r="NRV43" s="147"/>
      <c r="NRW43" s="159"/>
      <c r="NRX43" s="160"/>
      <c r="NSC43" s="161" t="s">
        <v>198</v>
      </c>
      <c r="NSD43" s="147"/>
      <c r="NSE43" s="159"/>
      <c r="NSF43" s="160"/>
      <c r="NSK43" s="161" t="s">
        <v>198</v>
      </c>
      <c r="NSL43" s="147"/>
      <c r="NSM43" s="159"/>
      <c r="NSN43" s="160"/>
      <c r="NSS43" s="161" t="s">
        <v>198</v>
      </c>
      <c r="NST43" s="147"/>
      <c r="NSU43" s="159"/>
      <c r="NSV43" s="160"/>
      <c r="NTA43" s="161" t="s">
        <v>198</v>
      </c>
      <c r="NTB43" s="147"/>
      <c r="NTC43" s="159"/>
      <c r="NTD43" s="160"/>
      <c r="NTI43" s="161" t="s">
        <v>198</v>
      </c>
      <c r="NTJ43" s="147"/>
      <c r="NTK43" s="159"/>
      <c r="NTL43" s="160"/>
      <c r="NTQ43" s="161" t="s">
        <v>198</v>
      </c>
      <c r="NTR43" s="147"/>
      <c r="NTS43" s="159"/>
      <c r="NTT43" s="160"/>
      <c r="NTY43" s="161" t="s">
        <v>198</v>
      </c>
      <c r="NTZ43" s="147"/>
      <c r="NUA43" s="159"/>
      <c r="NUB43" s="160"/>
      <c r="NUG43" s="161" t="s">
        <v>198</v>
      </c>
      <c r="NUH43" s="147"/>
      <c r="NUI43" s="159"/>
      <c r="NUJ43" s="160"/>
      <c r="NUO43" s="161" t="s">
        <v>198</v>
      </c>
      <c r="NUP43" s="147"/>
      <c r="NUQ43" s="159"/>
      <c r="NUR43" s="160"/>
      <c r="NUW43" s="161" t="s">
        <v>198</v>
      </c>
      <c r="NUX43" s="147"/>
      <c r="NUY43" s="159"/>
      <c r="NUZ43" s="160"/>
      <c r="NVE43" s="161" t="s">
        <v>198</v>
      </c>
      <c r="NVF43" s="147"/>
      <c r="NVG43" s="159"/>
      <c r="NVH43" s="160"/>
      <c r="NVM43" s="161" t="s">
        <v>198</v>
      </c>
      <c r="NVN43" s="147"/>
      <c r="NVO43" s="159"/>
      <c r="NVP43" s="160"/>
      <c r="NVU43" s="161" t="s">
        <v>198</v>
      </c>
      <c r="NVV43" s="147"/>
      <c r="NVW43" s="159"/>
      <c r="NVX43" s="160"/>
      <c r="NWC43" s="161" t="s">
        <v>198</v>
      </c>
      <c r="NWD43" s="147"/>
      <c r="NWE43" s="159"/>
      <c r="NWF43" s="160"/>
      <c r="NWK43" s="161" t="s">
        <v>198</v>
      </c>
      <c r="NWL43" s="147"/>
      <c r="NWM43" s="159"/>
      <c r="NWN43" s="160"/>
      <c r="NWS43" s="161" t="s">
        <v>198</v>
      </c>
      <c r="NWT43" s="147"/>
      <c r="NWU43" s="159"/>
      <c r="NWV43" s="160"/>
      <c r="NXA43" s="161" t="s">
        <v>198</v>
      </c>
      <c r="NXB43" s="147"/>
      <c r="NXC43" s="159"/>
      <c r="NXD43" s="160"/>
      <c r="NXI43" s="161" t="s">
        <v>198</v>
      </c>
      <c r="NXJ43" s="147"/>
      <c r="NXK43" s="159"/>
      <c r="NXL43" s="160"/>
      <c r="NXQ43" s="161" t="s">
        <v>198</v>
      </c>
      <c r="NXR43" s="147"/>
      <c r="NXS43" s="159"/>
      <c r="NXT43" s="160"/>
      <c r="NXY43" s="161" t="s">
        <v>198</v>
      </c>
      <c r="NXZ43" s="147"/>
      <c r="NYA43" s="159"/>
      <c r="NYB43" s="160"/>
      <c r="NYG43" s="161" t="s">
        <v>198</v>
      </c>
      <c r="NYH43" s="147"/>
      <c r="NYI43" s="159"/>
      <c r="NYJ43" s="160"/>
      <c r="NYO43" s="161" t="s">
        <v>198</v>
      </c>
      <c r="NYP43" s="147"/>
      <c r="NYQ43" s="159"/>
      <c r="NYR43" s="160"/>
      <c r="NYW43" s="161" t="s">
        <v>198</v>
      </c>
      <c r="NYX43" s="147"/>
      <c r="NYY43" s="159"/>
      <c r="NYZ43" s="160"/>
      <c r="NZE43" s="161" t="s">
        <v>198</v>
      </c>
      <c r="NZF43" s="147"/>
      <c r="NZG43" s="159"/>
      <c r="NZH43" s="160"/>
      <c r="NZM43" s="161" t="s">
        <v>198</v>
      </c>
      <c r="NZN43" s="147"/>
      <c r="NZO43" s="159"/>
      <c r="NZP43" s="160"/>
      <c r="NZU43" s="161" t="s">
        <v>198</v>
      </c>
      <c r="NZV43" s="147"/>
      <c r="NZW43" s="159"/>
      <c r="NZX43" s="160"/>
      <c r="OAC43" s="161" t="s">
        <v>198</v>
      </c>
      <c r="OAD43" s="147"/>
      <c r="OAE43" s="159"/>
      <c r="OAF43" s="160"/>
      <c r="OAK43" s="161" t="s">
        <v>198</v>
      </c>
      <c r="OAL43" s="147"/>
      <c r="OAM43" s="159"/>
      <c r="OAN43" s="160"/>
      <c r="OAS43" s="161" t="s">
        <v>198</v>
      </c>
      <c r="OAT43" s="147"/>
      <c r="OAU43" s="159"/>
      <c r="OAV43" s="160"/>
      <c r="OBA43" s="161" t="s">
        <v>198</v>
      </c>
      <c r="OBB43" s="147"/>
      <c r="OBC43" s="159"/>
      <c r="OBD43" s="160"/>
      <c r="OBI43" s="161" t="s">
        <v>198</v>
      </c>
      <c r="OBJ43" s="147"/>
      <c r="OBK43" s="159"/>
      <c r="OBL43" s="160"/>
      <c r="OBQ43" s="161" t="s">
        <v>198</v>
      </c>
      <c r="OBR43" s="147"/>
      <c r="OBS43" s="159"/>
      <c r="OBT43" s="160"/>
      <c r="OBY43" s="161" t="s">
        <v>198</v>
      </c>
      <c r="OBZ43" s="147"/>
      <c r="OCA43" s="159"/>
      <c r="OCB43" s="160"/>
      <c r="OCG43" s="161" t="s">
        <v>198</v>
      </c>
      <c r="OCH43" s="147"/>
      <c r="OCI43" s="159"/>
      <c r="OCJ43" s="160"/>
      <c r="OCO43" s="161" t="s">
        <v>198</v>
      </c>
      <c r="OCP43" s="147"/>
      <c r="OCQ43" s="159"/>
      <c r="OCR43" s="160"/>
      <c r="OCW43" s="161" t="s">
        <v>198</v>
      </c>
      <c r="OCX43" s="147"/>
      <c r="OCY43" s="159"/>
      <c r="OCZ43" s="160"/>
      <c r="ODE43" s="161" t="s">
        <v>198</v>
      </c>
      <c r="ODF43" s="147"/>
      <c r="ODG43" s="159"/>
      <c r="ODH43" s="160"/>
      <c r="ODM43" s="161" t="s">
        <v>198</v>
      </c>
      <c r="ODN43" s="147"/>
      <c r="ODO43" s="159"/>
      <c r="ODP43" s="160"/>
      <c r="ODU43" s="161" t="s">
        <v>198</v>
      </c>
      <c r="ODV43" s="147"/>
      <c r="ODW43" s="159"/>
      <c r="ODX43" s="160"/>
      <c r="OEC43" s="161" t="s">
        <v>198</v>
      </c>
      <c r="OED43" s="147"/>
      <c r="OEE43" s="159"/>
      <c r="OEF43" s="160"/>
      <c r="OEK43" s="161" t="s">
        <v>198</v>
      </c>
      <c r="OEL43" s="147"/>
      <c r="OEM43" s="159"/>
      <c r="OEN43" s="160"/>
      <c r="OES43" s="161" t="s">
        <v>198</v>
      </c>
      <c r="OET43" s="147"/>
      <c r="OEU43" s="159"/>
      <c r="OEV43" s="160"/>
      <c r="OFA43" s="161" t="s">
        <v>198</v>
      </c>
      <c r="OFB43" s="147"/>
      <c r="OFC43" s="159"/>
      <c r="OFD43" s="160"/>
      <c r="OFI43" s="161" t="s">
        <v>198</v>
      </c>
      <c r="OFJ43" s="147"/>
      <c r="OFK43" s="159"/>
      <c r="OFL43" s="160"/>
      <c r="OFQ43" s="161" t="s">
        <v>198</v>
      </c>
      <c r="OFR43" s="147"/>
      <c r="OFS43" s="159"/>
      <c r="OFT43" s="160"/>
      <c r="OFY43" s="161" t="s">
        <v>198</v>
      </c>
      <c r="OFZ43" s="147"/>
      <c r="OGA43" s="159"/>
      <c r="OGB43" s="160"/>
      <c r="OGG43" s="161" t="s">
        <v>198</v>
      </c>
      <c r="OGH43" s="147"/>
      <c r="OGI43" s="159"/>
      <c r="OGJ43" s="160"/>
      <c r="OGO43" s="161" t="s">
        <v>198</v>
      </c>
      <c r="OGP43" s="147"/>
      <c r="OGQ43" s="159"/>
      <c r="OGR43" s="160"/>
      <c r="OGW43" s="161" t="s">
        <v>198</v>
      </c>
      <c r="OGX43" s="147"/>
      <c r="OGY43" s="159"/>
      <c r="OGZ43" s="160"/>
      <c r="OHE43" s="161" t="s">
        <v>198</v>
      </c>
      <c r="OHF43" s="147"/>
      <c r="OHG43" s="159"/>
      <c r="OHH43" s="160"/>
      <c r="OHM43" s="161" t="s">
        <v>198</v>
      </c>
      <c r="OHN43" s="147"/>
      <c r="OHO43" s="159"/>
      <c r="OHP43" s="160"/>
      <c r="OHU43" s="161" t="s">
        <v>198</v>
      </c>
      <c r="OHV43" s="147"/>
      <c r="OHW43" s="159"/>
      <c r="OHX43" s="160"/>
      <c r="OIC43" s="161" t="s">
        <v>198</v>
      </c>
      <c r="OID43" s="147"/>
      <c r="OIE43" s="159"/>
      <c r="OIF43" s="160"/>
      <c r="OIK43" s="161" t="s">
        <v>198</v>
      </c>
      <c r="OIL43" s="147"/>
      <c r="OIM43" s="159"/>
      <c r="OIN43" s="160"/>
      <c r="OIS43" s="161" t="s">
        <v>198</v>
      </c>
      <c r="OIT43" s="147"/>
      <c r="OIU43" s="159"/>
      <c r="OIV43" s="160"/>
      <c r="OJA43" s="161" t="s">
        <v>198</v>
      </c>
      <c r="OJB43" s="147"/>
      <c r="OJC43" s="159"/>
      <c r="OJD43" s="160"/>
      <c r="OJI43" s="161" t="s">
        <v>198</v>
      </c>
      <c r="OJJ43" s="147"/>
      <c r="OJK43" s="159"/>
      <c r="OJL43" s="160"/>
      <c r="OJQ43" s="161" t="s">
        <v>198</v>
      </c>
      <c r="OJR43" s="147"/>
      <c r="OJS43" s="159"/>
      <c r="OJT43" s="160"/>
      <c r="OJY43" s="161" t="s">
        <v>198</v>
      </c>
      <c r="OJZ43" s="147"/>
      <c r="OKA43" s="159"/>
      <c r="OKB43" s="160"/>
      <c r="OKG43" s="161" t="s">
        <v>198</v>
      </c>
      <c r="OKH43" s="147"/>
      <c r="OKI43" s="159"/>
      <c r="OKJ43" s="160"/>
      <c r="OKO43" s="161" t="s">
        <v>198</v>
      </c>
      <c r="OKP43" s="147"/>
      <c r="OKQ43" s="159"/>
      <c r="OKR43" s="160"/>
      <c r="OKW43" s="161" t="s">
        <v>198</v>
      </c>
      <c r="OKX43" s="147"/>
      <c r="OKY43" s="159"/>
      <c r="OKZ43" s="160"/>
      <c r="OLE43" s="161" t="s">
        <v>198</v>
      </c>
      <c r="OLF43" s="147"/>
      <c r="OLG43" s="159"/>
      <c r="OLH43" s="160"/>
      <c r="OLM43" s="161" t="s">
        <v>198</v>
      </c>
      <c r="OLN43" s="147"/>
      <c r="OLO43" s="159"/>
      <c r="OLP43" s="160"/>
      <c r="OLU43" s="161" t="s">
        <v>198</v>
      </c>
      <c r="OLV43" s="147"/>
      <c r="OLW43" s="159"/>
      <c r="OLX43" s="160"/>
      <c r="OMC43" s="161" t="s">
        <v>198</v>
      </c>
      <c r="OMD43" s="147"/>
      <c r="OME43" s="159"/>
      <c r="OMF43" s="160"/>
      <c r="OMK43" s="161" t="s">
        <v>198</v>
      </c>
      <c r="OML43" s="147"/>
      <c r="OMM43" s="159"/>
      <c r="OMN43" s="160"/>
      <c r="OMS43" s="161" t="s">
        <v>198</v>
      </c>
      <c r="OMT43" s="147"/>
      <c r="OMU43" s="159"/>
      <c r="OMV43" s="160"/>
      <c r="ONA43" s="161" t="s">
        <v>198</v>
      </c>
      <c r="ONB43" s="147"/>
      <c r="ONC43" s="159"/>
      <c r="OND43" s="160"/>
      <c r="ONI43" s="161" t="s">
        <v>198</v>
      </c>
      <c r="ONJ43" s="147"/>
      <c r="ONK43" s="159"/>
      <c r="ONL43" s="160"/>
      <c r="ONQ43" s="161" t="s">
        <v>198</v>
      </c>
      <c r="ONR43" s="147"/>
      <c r="ONS43" s="159"/>
      <c r="ONT43" s="160"/>
      <c r="ONY43" s="161" t="s">
        <v>198</v>
      </c>
      <c r="ONZ43" s="147"/>
      <c r="OOA43" s="159"/>
      <c r="OOB43" s="160"/>
      <c r="OOG43" s="161" t="s">
        <v>198</v>
      </c>
      <c r="OOH43" s="147"/>
      <c r="OOI43" s="159"/>
      <c r="OOJ43" s="160"/>
      <c r="OOO43" s="161" t="s">
        <v>198</v>
      </c>
      <c r="OOP43" s="147"/>
      <c r="OOQ43" s="159"/>
      <c r="OOR43" s="160"/>
      <c r="OOW43" s="161" t="s">
        <v>198</v>
      </c>
      <c r="OOX43" s="147"/>
      <c r="OOY43" s="159"/>
      <c r="OOZ43" s="160"/>
      <c r="OPE43" s="161" t="s">
        <v>198</v>
      </c>
      <c r="OPF43" s="147"/>
      <c r="OPG43" s="159"/>
      <c r="OPH43" s="160"/>
      <c r="OPM43" s="161" t="s">
        <v>198</v>
      </c>
      <c r="OPN43" s="147"/>
      <c r="OPO43" s="159"/>
      <c r="OPP43" s="160"/>
      <c r="OPU43" s="161" t="s">
        <v>198</v>
      </c>
      <c r="OPV43" s="147"/>
      <c r="OPW43" s="159"/>
      <c r="OPX43" s="160"/>
      <c r="OQC43" s="161" t="s">
        <v>198</v>
      </c>
      <c r="OQD43" s="147"/>
      <c r="OQE43" s="159"/>
      <c r="OQF43" s="160"/>
      <c r="OQK43" s="161" t="s">
        <v>198</v>
      </c>
      <c r="OQL43" s="147"/>
      <c r="OQM43" s="159"/>
      <c r="OQN43" s="160"/>
      <c r="OQS43" s="161" t="s">
        <v>198</v>
      </c>
      <c r="OQT43" s="147"/>
      <c r="OQU43" s="159"/>
      <c r="OQV43" s="160"/>
      <c r="ORA43" s="161" t="s">
        <v>198</v>
      </c>
      <c r="ORB43" s="147"/>
      <c r="ORC43" s="159"/>
      <c r="ORD43" s="160"/>
      <c r="ORI43" s="161" t="s">
        <v>198</v>
      </c>
      <c r="ORJ43" s="147"/>
      <c r="ORK43" s="159"/>
      <c r="ORL43" s="160"/>
      <c r="ORQ43" s="161" t="s">
        <v>198</v>
      </c>
      <c r="ORR43" s="147"/>
      <c r="ORS43" s="159"/>
      <c r="ORT43" s="160"/>
      <c r="ORY43" s="161" t="s">
        <v>198</v>
      </c>
      <c r="ORZ43" s="147"/>
      <c r="OSA43" s="159"/>
      <c r="OSB43" s="160"/>
      <c r="OSG43" s="161" t="s">
        <v>198</v>
      </c>
      <c r="OSH43" s="147"/>
      <c r="OSI43" s="159"/>
      <c r="OSJ43" s="160"/>
      <c r="OSO43" s="161" t="s">
        <v>198</v>
      </c>
      <c r="OSP43" s="147"/>
      <c r="OSQ43" s="159"/>
      <c r="OSR43" s="160"/>
      <c r="OSW43" s="161" t="s">
        <v>198</v>
      </c>
      <c r="OSX43" s="147"/>
      <c r="OSY43" s="159"/>
      <c r="OSZ43" s="160"/>
      <c r="OTE43" s="161" t="s">
        <v>198</v>
      </c>
      <c r="OTF43" s="147"/>
      <c r="OTG43" s="159"/>
      <c r="OTH43" s="160"/>
      <c r="OTM43" s="161" t="s">
        <v>198</v>
      </c>
      <c r="OTN43" s="147"/>
      <c r="OTO43" s="159"/>
      <c r="OTP43" s="160"/>
      <c r="OTU43" s="161" t="s">
        <v>198</v>
      </c>
      <c r="OTV43" s="147"/>
      <c r="OTW43" s="159"/>
      <c r="OTX43" s="160"/>
      <c r="OUC43" s="161" t="s">
        <v>198</v>
      </c>
      <c r="OUD43" s="147"/>
      <c r="OUE43" s="159"/>
      <c r="OUF43" s="160"/>
      <c r="OUK43" s="161" t="s">
        <v>198</v>
      </c>
      <c r="OUL43" s="147"/>
      <c r="OUM43" s="159"/>
      <c r="OUN43" s="160"/>
      <c r="OUS43" s="161" t="s">
        <v>198</v>
      </c>
      <c r="OUT43" s="147"/>
      <c r="OUU43" s="159"/>
      <c r="OUV43" s="160"/>
      <c r="OVA43" s="161" t="s">
        <v>198</v>
      </c>
      <c r="OVB43" s="147"/>
      <c r="OVC43" s="159"/>
      <c r="OVD43" s="160"/>
      <c r="OVI43" s="161" t="s">
        <v>198</v>
      </c>
      <c r="OVJ43" s="147"/>
      <c r="OVK43" s="159"/>
      <c r="OVL43" s="160"/>
      <c r="OVQ43" s="161" t="s">
        <v>198</v>
      </c>
      <c r="OVR43" s="147"/>
      <c r="OVS43" s="159"/>
      <c r="OVT43" s="160"/>
      <c r="OVY43" s="161" t="s">
        <v>198</v>
      </c>
      <c r="OVZ43" s="147"/>
      <c r="OWA43" s="159"/>
      <c r="OWB43" s="160"/>
      <c r="OWG43" s="161" t="s">
        <v>198</v>
      </c>
      <c r="OWH43" s="147"/>
      <c r="OWI43" s="159"/>
      <c r="OWJ43" s="160"/>
      <c r="OWO43" s="161" t="s">
        <v>198</v>
      </c>
      <c r="OWP43" s="147"/>
      <c r="OWQ43" s="159"/>
      <c r="OWR43" s="160"/>
      <c r="OWW43" s="161" t="s">
        <v>198</v>
      </c>
      <c r="OWX43" s="147"/>
      <c r="OWY43" s="159"/>
      <c r="OWZ43" s="160"/>
      <c r="OXE43" s="161" t="s">
        <v>198</v>
      </c>
      <c r="OXF43" s="147"/>
      <c r="OXG43" s="159"/>
      <c r="OXH43" s="160"/>
      <c r="OXM43" s="161" t="s">
        <v>198</v>
      </c>
      <c r="OXN43" s="147"/>
      <c r="OXO43" s="159"/>
      <c r="OXP43" s="160"/>
      <c r="OXU43" s="161" t="s">
        <v>198</v>
      </c>
      <c r="OXV43" s="147"/>
      <c r="OXW43" s="159"/>
      <c r="OXX43" s="160"/>
      <c r="OYC43" s="161" t="s">
        <v>198</v>
      </c>
      <c r="OYD43" s="147"/>
      <c r="OYE43" s="159"/>
      <c r="OYF43" s="160"/>
      <c r="OYK43" s="161" t="s">
        <v>198</v>
      </c>
      <c r="OYL43" s="147"/>
      <c r="OYM43" s="159"/>
      <c r="OYN43" s="160"/>
      <c r="OYS43" s="161" t="s">
        <v>198</v>
      </c>
      <c r="OYT43" s="147"/>
      <c r="OYU43" s="159"/>
      <c r="OYV43" s="160"/>
      <c r="OZA43" s="161" t="s">
        <v>198</v>
      </c>
      <c r="OZB43" s="147"/>
      <c r="OZC43" s="159"/>
      <c r="OZD43" s="160"/>
      <c r="OZI43" s="161" t="s">
        <v>198</v>
      </c>
      <c r="OZJ43" s="147"/>
      <c r="OZK43" s="159"/>
      <c r="OZL43" s="160"/>
      <c r="OZQ43" s="161" t="s">
        <v>198</v>
      </c>
      <c r="OZR43" s="147"/>
      <c r="OZS43" s="159"/>
      <c r="OZT43" s="160"/>
      <c r="OZY43" s="161" t="s">
        <v>198</v>
      </c>
      <c r="OZZ43" s="147"/>
      <c r="PAA43" s="159"/>
      <c r="PAB43" s="160"/>
      <c r="PAG43" s="161" t="s">
        <v>198</v>
      </c>
      <c r="PAH43" s="147"/>
      <c r="PAI43" s="159"/>
      <c r="PAJ43" s="160"/>
      <c r="PAO43" s="161" t="s">
        <v>198</v>
      </c>
      <c r="PAP43" s="147"/>
      <c r="PAQ43" s="159"/>
      <c r="PAR43" s="160"/>
      <c r="PAW43" s="161" t="s">
        <v>198</v>
      </c>
      <c r="PAX43" s="147"/>
      <c r="PAY43" s="159"/>
      <c r="PAZ43" s="160"/>
      <c r="PBE43" s="161" t="s">
        <v>198</v>
      </c>
      <c r="PBF43" s="147"/>
      <c r="PBG43" s="159"/>
      <c r="PBH43" s="160"/>
      <c r="PBM43" s="161" t="s">
        <v>198</v>
      </c>
      <c r="PBN43" s="147"/>
      <c r="PBO43" s="159"/>
      <c r="PBP43" s="160"/>
      <c r="PBU43" s="161" t="s">
        <v>198</v>
      </c>
      <c r="PBV43" s="147"/>
      <c r="PBW43" s="159"/>
      <c r="PBX43" s="160"/>
      <c r="PCC43" s="161" t="s">
        <v>198</v>
      </c>
      <c r="PCD43" s="147"/>
      <c r="PCE43" s="159"/>
      <c r="PCF43" s="160"/>
      <c r="PCK43" s="161" t="s">
        <v>198</v>
      </c>
      <c r="PCL43" s="147"/>
      <c r="PCM43" s="159"/>
      <c r="PCN43" s="160"/>
      <c r="PCS43" s="161" t="s">
        <v>198</v>
      </c>
      <c r="PCT43" s="147"/>
      <c r="PCU43" s="159"/>
      <c r="PCV43" s="160"/>
      <c r="PDA43" s="161" t="s">
        <v>198</v>
      </c>
      <c r="PDB43" s="147"/>
      <c r="PDC43" s="159"/>
      <c r="PDD43" s="160"/>
      <c r="PDI43" s="161" t="s">
        <v>198</v>
      </c>
      <c r="PDJ43" s="147"/>
      <c r="PDK43" s="159"/>
      <c r="PDL43" s="160"/>
      <c r="PDQ43" s="161" t="s">
        <v>198</v>
      </c>
      <c r="PDR43" s="147"/>
      <c r="PDS43" s="159"/>
      <c r="PDT43" s="160"/>
      <c r="PDY43" s="161" t="s">
        <v>198</v>
      </c>
      <c r="PDZ43" s="147"/>
      <c r="PEA43" s="159"/>
      <c r="PEB43" s="160"/>
      <c r="PEG43" s="161" t="s">
        <v>198</v>
      </c>
      <c r="PEH43" s="147"/>
      <c r="PEI43" s="159"/>
      <c r="PEJ43" s="160"/>
      <c r="PEO43" s="161" t="s">
        <v>198</v>
      </c>
      <c r="PEP43" s="147"/>
      <c r="PEQ43" s="159"/>
      <c r="PER43" s="160"/>
      <c r="PEW43" s="161" t="s">
        <v>198</v>
      </c>
      <c r="PEX43" s="147"/>
      <c r="PEY43" s="159"/>
      <c r="PEZ43" s="160"/>
      <c r="PFE43" s="161" t="s">
        <v>198</v>
      </c>
      <c r="PFF43" s="147"/>
      <c r="PFG43" s="159"/>
      <c r="PFH43" s="160"/>
      <c r="PFM43" s="161" t="s">
        <v>198</v>
      </c>
      <c r="PFN43" s="147"/>
      <c r="PFO43" s="159"/>
      <c r="PFP43" s="160"/>
      <c r="PFU43" s="161" t="s">
        <v>198</v>
      </c>
      <c r="PFV43" s="147"/>
      <c r="PFW43" s="159"/>
      <c r="PFX43" s="160"/>
      <c r="PGC43" s="161" t="s">
        <v>198</v>
      </c>
      <c r="PGD43" s="147"/>
      <c r="PGE43" s="159"/>
      <c r="PGF43" s="160"/>
      <c r="PGK43" s="161" t="s">
        <v>198</v>
      </c>
      <c r="PGL43" s="147"/>
      <c r="PGM43" s="159"/>
      <c r="PGN43" s="160"/>
      <c r="PGS43" s="161" t="s">
        <v>198</v>
      </c>
      <c r="PGT43" s="147"/>
      <c r="PGU43" s="159"/>
      <c r="PGV43" s="160"/>
      <c r="PHA43" s="161" t="s">
        <v>198</v>
      </c>
      <c r="PHB43" s="147"/>
      <c r="PHC43" s="159"/>
      <c r="PHD43" s="160"/>
      <c r="PHI43" s="161" t="s">
        <v>198</v>
      </c>
      <c r="PHJ43" s="147"/>
      <c r="PHK43" s="159"/>
      <c r="PHL43" s="160"/>
      <c r="PHQ43" s="161" t="s">
        <v>198</v>
      </c>
      <c r="PHR43" s="147"/>
      <c r="PHS43" s="159"/>
      <c r="PHT43" s="160"/>
      <c r="PHY43" s="161" t="s">
        <v>198</v>
      </c>
      <c r="PHZ43" s="147"/>
      <c r="PIA43" s="159"/>
      <c r="PIB43" s="160"/>
      <c r="PIG43" s="161" t="s">
        <v>198</v>
      </c>
      <c r="PIH43" s="147"/>
      <c r="PII43" s="159"/>
      <c r="PIJ43" s="160"/>
      <c r="PIO43" s="161" t="s">
        <v>198</v>
      </c>
      <c r="PIP43" s="147"/>
      <c r="PIQ43" s="159"/>
      <c r="PIR43" s="160"/>
      <c r="PIW43" s="161" t="s">
        <v>198</v>
      </c>
      <c r="PIX43" s="147"/>
      <c r="PIY43" s="159"/>
      <c r="PIZ43" s="160"/>
      <c r="PJE43" s="161" t="s">
        <v>198</v>
      </c>
      <c r="PJF43" s="147"/>
      <c r="PJG43" s="159"/>
      <c r="PJH43" s="160"/>
      <c r="PJM43" s="161" t="s">
        <v>198</v>
      </c>
      <c r="PJN43" s="147"/>
      <c r="PJO43" s="159"/>
      <c r="PJP43" s="160"/>
      <c r="PJU43" s="161" t="s">
        <v>198</v>
      </c>
      <c r="PJV43" s="147"/>
      <c r="PJW43" s="159"/>
      <c r="PJX43" s="160"/>
      <c r="PKC43" s="161" t="s">
        <v>198</v>
      </c>
      <c r="PKD43" s="147"/>
      <c r="PKE43" s="159"/>
      <c r="PKF43" s="160"/>
      <c r="PKK43" s="161" t="s">
        <v>198</v>
      </c>
      <c r="PKL43" s="147"/>
      <c r="PKM43" s="159"/>
      <c r="PKN43" s="160"/>
      <c r="PKS43" s="161" t="s">
        <v>198</v>
      </c>
      <c r="PKT43" s="147"/>
      <c r="PKU43" s="159"/>
      <c r="PKV43" s="160"/>
      <c r="PLA43" s="161" t="s">
        <v>198</v>
      </c>
      <c r="PLB43" s="147"/>
      <c r="PLC43" s="159"/>
      <c r="PLD43" s="160"/>
      <c r="PLI43" s="161" t="s">
        <v>198</v>
      </c>
      <c r="PLJ43" s="147"/>
      <c r="PLK43" s="159"/>
      <c r="PLL43" s="160"/>
      <c r="PLQ43" s="161" t="s">
        <v>198</v>
      </c>
      <c r="PLR43" s="147"/>
      <c r="PLS43" s="159"/>
      <c r="PLT43" s="160"/>
      <c r="PLY43" s="161" t="s">
        <v>198</v>
      </c>
      <c r="PLZ43" s="147"/>
      <c r="PMA43" s="159"/>
      <c r="PMB43" s="160"/>
      <c r="PMG43" s="161" t="s">
        <v>198</v>
      </c>
      <c r="PMH43" s="147"/>
      <c r="PMI43" s="159"/>
      <c r="PMJ43" s="160"/>
      <c r="PMO43" s="161" t="s">
        <v>198</v>
      </c>
      <c r="PMP43" s="147"/>
      <c r="PMQ43" s="159"/>
      <c r="PMR43" s="160"/>
      <c r="PMW43" s="161" t="s">
        <v>198</v>
      </c>
      <c r="PMX43" s="147"/>
      <c r="PMY43" s="159"/>
      <c r="PMZ43" s="160"/>
      <c r="PNE43" s="161" t="s">
        <v>198</v>
      </c>
      <c r="PNF43" s="147"/>
      <c r="PNG43" s="159"/>
      <c r="PNH43" s="160"/>
      <c r="PNM43" s="161" t="s">
        <v>198</v>
      </c>
      <c r="PNN43" s="147"/>
      <c r="PNO43" s="159"/>
      <c r="PNP43" s="160"/>
      <c r="PNU43" s="161" t="s">
        <v>198</v>
      </c>
      <c r="PNV43" s="147"/>
      <c r="PNW43" s="159"/>
      <c r="PNX43" s="160"/>
      <c r="POC43" s="161" t="s">
        <v>198</v>
      </c>
      <c r="POD43" s="147"/>
      <c r="POE43" s="159"/>
      <c r="POF43" s="160"/>
      <c r="POK43" s="161" t="s">
        <v>198</v>
      </c>
      <c r="POL43" s="147"/>
      <c r="POM43" s="159"/>
      <c r="PON43" s="160"/>
      <c r="POS43" s="161" t="s">
        <v>198</v>
      </c>
      <c r="POT43" s="147"/>
      <c r="POU43" s="159"/>
      <c r="POV43" s="160"/>
      <c r="PPA43" s="161" t="s">
        <v>198</v>
      </c>
      <c r="PPB43" s="147"/>
      <c r="PPC43" s="159"/>
      <c r="PPD43" s="160"/>
      <c r="PPI43" s="161" t="s">
        <v>198</v>
      </c>
      <c r="PPJ43" s="147"/>
      <c r="PPK43" s="159"/>
      <c r="PPL43" s="160"/>
      <c r="PPQ43" s="161" t="s">
        <v>198</v>
      </c>
      <c r="PPR43" s="147"/>
      <c r="PPS43" s="159"/>
      <c r="PPT43" s="160"/>
      <c r="PPY43" s="161" t="s">
        <v>198</v>
      </c>
      <c r="PPZ43" s="147"/>
      <c r="PQA43" s="159"/>
      <c r="PQB43" s="160"/>
      <c r="PQG43" s="161" t="s">
        <v>198</v>
      </c>
      <c r="PQH43" s="147"/>
      <c r="PQI43" s="159"/>
      <c r="PQJ43" s="160"/>
      <c r="PQO43" s="161" t="s">
        <v>198</v>
      </c>
      <c r="PQP43" s="147"/>
      <c r="PQQ43" s="159"/>
      <c r="PQR43" s="160"/>
      <c r="PQW43" s="161" t="s">
        <v>198</v>
      </c>
      <c r="PQX43" s="147"/>
      <c r="PQY43" s="159"/>
      <c r="PQZ43" s="160"/>
      <c r="PRE43" s="161" t="s">
        <v>198</v>
      </c>
      <c r="PRF43" s="147"/>
      <c r="PRG43" s="159"/>
      <c r="PRH43" s="160"/>
      <c r="PRM43" s="161" t="s">
        <v>198</v>
      </c>
      <c r="PRN43" s="147"/>
      <c r="PRO43" s="159"/>
      <c r="PRP43" s="160"/>
      <c r="PRU43" s="161" t="s">
        <v>198</v>
      </c>
      <c r="PRV43" s="147"/>
      <c r="PRW43" s="159"/>
      <c r="PRX43" s="160"/>
      <c r="PSC43" s="161" t="s">
        <v>198</v>
      </c>
      <c r="PSD43" s="147"/>
      <c r="PSE43" s="159"/>
      <c r="PSF43" s="160"/>
      <c r="PSK43" s="161" t="s">
        <v>198</v>
      </c>
      <c r="PSL43" s="147"/>
      <c r="PSM43" s="159"/>
      <c r="PSN43" s="160"/>
      <c r="PSS43" s="161" t="s">
        <v>198</v>
      </c>
      <c r="PST43" s="147"/>
      <c r="PSU43" s="159"/>
      <c r="PSV43" s="160"/>
      <c r="PTA43" s="161" t="s">
        <v>198</v>
      </c>
      <c r="PTB43" s="147"/>
      <c r="PTC43" s="159"/>
      <c r="PTD43" s="160"/>
      <c r="PTI43" s="161" t="s">
        <v>198</v>
      </c>
      <c r="PTJ43" s="147"/>
      <c r="PTK43" s="159"/>
      <c r="PTL43" s="160"/>
      <c r="PTQ43" s="161" t="s">
        <v>198</v>
      </c>
      <c r="PTR43" s="147"/>
      <c r="PTS43" s="159"/>
      <c r="PTT43" s="160"/>
      <c r="PTY43" s="161" t="s">
        <v>198</v>
      </c>
      <c r="PTZ43" s="147"/>
      <c r="PUA43" s="159"/>
      <c r="PUB43" s="160"/>
      <c r="PUG43" s="161" t="s">
        <v>198</v>
      </c>
      <c r="PUH43" s="147"/>
      <c r="PUI43" s="159"/>
      <c r="PUJ43" s="160"/>
      <c r="PUO43" s="161" t="s">
        <v>198</v>
      </c>
      <c r="PUP43" s="147"/>
      <c r="PUQ43" s="159"/>
      <c r="PUR43" s="160"/>
      <c r="PUW43" s="161" t="s">
        <v>198</v>
      </c>
      <c r="PUX43" s="147"/>
      <c r="PUY43" s="159"/>
      <c r="PUZ43" s="160"/>
      <c r="PVE43" s="161" t="s">
        <v>198</v>
      </c>
      <c r="PVF43" s="147"/>
      <c r="PVG43" s="159"/>
      <c r="PVH43" s="160"/>
      <c r="PVM43" s="161" t="s">
        <v>198</v>
      </c>
      <c r="PVN43" s="147"/>
      <c r="PVO43" s="159"/>
      <c r="PVP43" s="160"/>
      <c r="PVU43" s="161" t="s">
        <v>198</v>
      </c>
      <c r="PVV43" s="147"/>
      <c r="PVW43" s="159"/>
      <c r="PVX43" s="160"/>
      <c r="PWC43" s="161" t="s">
        <v>198</v>
      </c>
      <c r="PWD43" s="147"/>
      <c r="PWE43" s="159"/>
      <c r="PWF43" s="160"/>
      <c r="PWK43" s="161" t="s">
        <v>198</v>
      </c>
      <c r="PWL43" s="147"/>
      <c r="PWM43" s="159"/>
      <c r="PWN43" s="160"/>
      <c r="PWS43" s="161" t="s">
        <v>198</v>
      </c>
      <c r="PWT43" s="147"/>
      <c r="PWU43" s="159"/>
      <c r="PWV43" s="160"/>
      <c r="PXA43" s="161" t="s">
        <v>198</v>
      </c>
      <c r="PXB43" s="147"/>
      <c r="PXC43" s="159"/>
      <c r="PXD43" s="160"/>
      <c r="PXI43" s="161" t="s">
        <v>198</v>
      </c>
      <c r="PXJ43" s="147"/>
      <c r="PXK43" s="159"/>
      <c r="PXL43" s="160"/>
      <c r="PXQ43" s="161" t="s">
        <v>198</v>
      </c>
      <c r="PXR43" s="147"/>
      <c r="PXS43" s="159"/>
      <c r="PXT43" s="160"/>
      <c r="PXY43" s="161" t="s">
        <v>198</v>
      </c>
      <c r="PXZ43" s="147"/>
      <c r="PYA43" s="159"/>
      <c r="PYB43" s="160"/>
      <c r="PYG43" s="161" t="s">
        <v>198</v>
      </c>
      <c r="PYH43" s="147"/>
      <c r="PYI43" s="159"/>
      <c r="PYJ43" s="160"/>
      <c r="PYO43" s="161" t="s">
        <v>198</v>
      </c>
      <c r="PYP43" s="147"/>
      <c r="PYQ43" s="159"/>
      <c r="PYR43" s="160"/>
      <c r="PYW43" s="161" t="s">
        <v>198</v>
      </c>
      <c r="PYX43" s="147"/>
      <c r="PYY43" s="159"/>
      <c r="PYZ43" s="160"/>
      <c r="PZE43" s="161" t="s">
        <v>198</v>
      </c>
      <c r="PZF43" s="147"/>
      <c r="PZG43" s="159"/>
      <c r="PZH43" s="160"/>
      <c r="PZM43" s="161" t="s">
        <v>198</v>
      </c>
      <c r="PZN43" s="147"/>
      <c r="PZO43" s="159"/>
      <c r="PZP43" s="160"/>
      <c r="PZU43" s="161" t="s">
        <v>198</v>
      </c>
      <c r="PZV43" s="147"/>
      <c r="PZW43" s="159"/>
      <c r="PZX43" s="160"/>
      <c r="QAC43" s="161" t="s">
        <v>198</v>
      </c>
      <c r="QAD43" s="147"/>
      <c r="QAE43" s="159"/>
      <c r="QAF43" s="160"/>
      <c r="QAK43" s="161" t="s">
        <v>198</v>
      </c>
      <c r="QAL43" s="147"/>
      <c r="QAM43" s="159"/>
      <c r="QAN43" s="160"/>
      <c r="QAS43" s="161" t="s">
        <v>198</v>
      </c>
      <c r="QAT43" s="147"/>
      <c r="QAU43" s="159"/>
      <c r="QAV43" s="160"/>
      <c r="QBA43" s="161" t="s">
        <v>198</v>
      </c>
      <c r="QBB43" s="147"/>
      <c r="QBC43" s="159"/>
      <c r="QBD43" s="160"/>
      <c r="QBI43" s="161" t="s">
        <v>198</v>
      </c>
      <c r="QBJ43" s="147"/>
      <c r="QBK43" s="159"/>
      <c r="QBL43" s="160"/>
      <c r="QBQ43" s="161" t="s">
        <v>198</v>
      </c>
      <c r="QBR43" s="147"/>
      <c r="QBS43" s="159"/>
      <c r="QBT43" s="160"/>
      <c r="QBY43" s="161" t="s">
        <v>198</v>
      </c>
      <c r="QBZ43" s="147"/>
      <c r="QCA43" s="159"/>
      <c r="QCB43" s="160"/>
      <c r="QCG43" s="161" t="s">
        <v>198</v>
      </c>
      <c r="QCH43" s="147"/>
      <c r="QCI43" s="159"/>
      <c r="QCJ43" s="160"/>
      <c r="QCO43" s="161" t="s">
        <v>198</v>
      </c>
      <c r="QCP43" s="147"/>
      <c r="QCQ43" s="159"/>
      <c r="QCR43" s="160"/>
      <c r="QCW43" s="161" t="s">
        <v>198</v>
      </c>
      <c r="QCX43" s="147"/>
      <c r="QCY43" s="159"/>
      <c r="QCZ43" s="160"/>
      <c r="QDE43" s="161" t="s">
        <v>198</v>
      </c>
      <c r="QDF43" s="147"/>
      <c r="QDG43" s="159"/>
      <c r="QDH43" s="160"/>
      <c r="QDM43" s="161" t="s">
        <v>198</v>
      </c>
      <c r="QDN43" s="147"/>
      <c r="QDO43" s="159"/>
      <c r="QDP43" s="160"/>
      <c r="QDU43" s="161" t="s">
        <v>198</v>
      </c>
      <c r="QDV43" s="147"/>
      <c r="QDW43" s="159"/>
      <c r="QDX43" s="160"/>
      <c r="QEC43" s="161" t="s">
        <v>198</v>
      </c>
      <c r="QED43" s="147"/>
      <c r="QEE43" s="159"/>
      <c r="QEF43" s="160"/>
      <c r="QEK43" s="161" t="s">
        <v>198</v>
      </c>
      <c r="QEL43" s="147"/>
      <c r="QEM43" s="159"/>
      <c r="QEN43" s="160"/>
      <c r="QES43" s="161" t="s">
        <v>198</v>
      </c>
      <c r="QET43" s="147"/>
      <c r="QEU43" s="159"/>
      <c r="QEV43" s="160"/>
      <c r="QFA43" s="161" t="s">
        <v>198</v>
      </c>
      <c r="QFB43" s="147"/>
      <c r="QFC43" s="159"/>
      <c r="QFD43" s="160"/>
      <c r="QFI43" s="161" t="s">
        <v>198</v>
      </c>
      <c r="QFJ43" s="147"/>
      <c r="QFK43" s="159"/>
      <c r="QFL43" s="160"/>
      <c r="QFQ43" s="161" t="s">
        <v>198</v>
      </c>
      <c r="QFR43" s="147"/>
      <c r="QFS43" s="159"/>
      <c r="QFT43" s="160"/>
      <c r="QFY43" s="161" t="s">
        <v>198</v>
      </c>
      <c r="QFZ43" s="147"/>
      <c r="QGA43" s="159"/>
      <c r="QGB43" s="160"/>
      <c r="QGG43" s="161" t="s">
        <v>198</v>
      </c>
      <c r="QGH43" s="147"/>
      <c r="QGI43" s="159"/>
      <c r="QGJ43" s="160"/>
      <c r="QGO43" s="161" t="s">
        <v>198</v>
      </c>
      <c r="QGP43" s="147"/>
      <c r="QGQ43" s="159"/>
      <c r="QGR43" s="160"/>
      <c r="QGW43" s="161" t="s">
        <v>198</v>
      </c>
      <c r="QGX43" s="147"/>
      <c r="QGY43" s="159"/>
      <c r="QGZ43" s="160"/>
      <c r="QHE43" s="161" t="s">
        <v>198</v>
      </c>
      <c r="QHF43" s="147"/>
      <c r="QHG43" s="159"/>
      <c r="QHH43" s="160"/>
      <c r="QHM43" s="161" t="s">
        <v>198</v>
      </c>
      <c r="QHN43" s="147"/>
      <c r="QHO43" s="159"/>
      <c r="QHP43" s="160"/>
      <c r="QHU43" s="161" t="s">
        <v>198</v>
      </c>
      <c r="QHV43" s="147"/>
      <c r="QHW43" s="159"/>
      <c r="QHX43" s="160"/>
      <c r="QIC43" s="161" t="s">
        <v>198</v>
      </c>
      <c r="QID43" s="147"/>
      <c r="QIE43" s="159"/>
      <c r="QIF43" s="160"/>
      <c r="QIK43" s="161" t="s">
        <v>198</v>
      </c>
      <c r="QIL43" s="147"/>
      <c r="QIM43" s="159"/>
      <c r="QIN43" s="160"/>
      <c r="QIS43" s="161" t="s">
        <v>198</v>
      </c>
      <c r="QIT43" s="147"/>
      <c r="QIU43" s="159"/>
      <c r="QIV43" s="160"/>
      <c r="QJA43" s="161" t="s">
        <v>198</v>
      </c>
      <c r="QJB43" s="147"/>
      <c r="QJC43" s="159"/>
      <c r="QJD43" s="160"/>
      <c r="QJI43" s="161" t="s">
        <v>198</v>
      </c>
      <c r="QJJ43" s="147"/>
      <c r="QJK43" s="159"/>
      <c r="QJL43" s="160"/>
      <c r="QJQ43" s="161" t="s">
        <v>198</v>
      </c>
      <c r="QJR43" s="147"/>
      <c r="QJS43" s="159"/>
      <c r="QJT43" s="160"/>
      <c r="QJY43" s="161" t="s">
        <v>198</v>
      </c>
      <c r="QJZ43" s="147"/>
      <c r="QKA43" s="159"/>
      <c r="QKB43" s="160"/>
      <c r="QKG43" s="161" t="s">
        <v>198</v>
      </c>
      <c r="QKH43" s="147"/>
      <c r="QKI43" s="159"/>
      <c r="QKJ43" s="160"/>
      <c r="QKO43" s="161" t="s">
        <v>198</v>
      </c>
      <c r="QKP43" s="147"/>
      <c r="QKQ43" s="159"/>
      <c r="QKR43" s="160"/>
      <c r="QKW43" s="161" t="s">
        <v>198</v>
      </c>
      <c r="QKX43" s="147"/>
      <c r="QKY43" s="159"/>
      <c r="QKZ43" s="160"/>
      <c r="QLE43" s="161" t="s">
        <v>198</v>
      </c>
      <c r="QLF43" s="147"/>
      <c r="QLG43" s="159"/>
      <c r="QLH43" s="160"/>
      <c r="QLM43" s="161" t="s">
        <v>198</v>
      </c>
      <c r="QLN43" s="147"/>
      <c r="QLO43" s="159"/>
      <c r="QLP43" s="160"/>
      <c r="QLU43" s="161" t="s">
        <v>198</v>
      </c>
      <c r="QLV43" s="147"/>
      <c r="QLW43" s="159"/>
      <c r="QLX43" s="160"/>
      <c r="QMC43" s="161" t="s">
        <v>198</v>
      </c>
      <c r="QMD43" s="147"/>
      <c r="QME43" s="159"/>
      <c r="QMF43" s="160"/>
      <c r="QMK43" s="161" t="s">
        <v>198</v>
      </c>
      <c r="QML43" s="147"/>
      <c r="QMM43" s="159"/>
      <c r="QMN43" s="160"/>
      <c r="QMS43" s="161" t="s">
        <v>198</v>
      </c>
      <c r="QMT43" s="147"/>
      <c r="QMU43" s="159"/>
      <c r="QMV43" s="160"/>
      <c r="QNA43" s="161" t="s">
        <v>198</v>
      </c>
      <c r="QNB43" s="147"/>
      <c r="QNC43" s="159"/>
      <c r="QND43" s="160"/>
      <c r="QNI43" s="161" t="s">
        <v>198</v>
      </c>
      <c r="QNJ43" s="147"/>
      <c r="QNK43" s="159"/>
      <c r="QNL43" s="160"/>
      <c r="QNQ43" s="161" t="s">
        <v>198</v>
      </c>
      <c r="QNR43" s="147"/>
      <c r="QNS43" s="159"/>
      <c r="QNT43" s="160"/>
      <c r="QNY43" s="161" t="s">
        <v>198</v>
      </c>
      <c r="QNZ43" s="147"/>
      <c r="QOA43" s="159"/>
      <c r="QOB43" s="160"/>
      <c r="QOG43" s="161" t="s">
        <v>198</v>
      </c>
      <c r="QOH43" s="147"/>
      <c r="QOI43" s="159"/>
      <c r="QOJ43" s="160"/>
      <c r="QOO43" s="161" t="s">
        <v>198</v>
      </c>
      <c r="QOP43" s="147"/>
      <c r="QOQ43" s="159"/>
      <c r="QOR43" s="160"/>
      <c r="QOW43" s="161" t="s">
        <v>198</v>
      </c>
      <c r="QOX43" s="147"/>
      <c r="QOY43" s="159"/>
      <c r="QOZ43" s="160"/>
      <c r="QPE43" s="161" t="s">
        <v>198</v>
      </c>
      <c r="QPF43" s="147"/>
      <c r="QPG43" s="159"/>
      <c r="QPH43" s="160"/>
      <c r="QPM43" s="161" t="s">
        <v>198</v>
      </c>
      <c r="QPN43" s="147"/>
      <c r="QPO43" s="159"/>
      <c r="QPP43" s="160"/>
      <c r="QPU43" s="161" t="s">
        <v>198</v>
      </c>
      <c r="QPV43" s="147"/>
      <c r="QPW43" s="159"/>
      <c r="QPX43" s="160"/>
      <c r="QQC43" s="161" t="s">
        <v>198</v>
      </c>
      <c r="QQD43" s="147"/>
      <c r="QQE43" s="159"/>
      <c r="QQF43" s="160"/>
      <c r="QQK43" s="161" t="s">
        <v>198</v>
      </c>
      <c r="QQL43" s="147"/>
      <c r="QQM43" s="159"/>
      <c r="QQN43" s="160"/>
      <c r="QQS43" s="161" t="s">
        <v>198</v>
      </c>
      <c r="QQT43" s="147"/>
      <c r="QQU43" s="159"/>
      <c r="QQV43" s="160"/>
      <c r="QRA43" s="161" t="s">
        <v>198</v>
      </c>
      <c r="QRB43" s="147"/>
      <c r="QRC43" s="159"/>
      <c r="QRD43" s="160"/>
      <c r="QRI43" s="161" t="s">
        <v>198</v>
      </c>
      <c r="QRJ43" s="147"/>
      <c r="QRK43" s="159"/>
      <c r="QRL43" s="160"/>
      <c r="QRQ43" s="161" t="s">
        <v>198</v>
      </c>
      <c r="QRR43" s="147"/>
      <c r="QRS43" s="159"/>
      <c r="QRT43" s="160"/>
      <c r="QRY43" s="161" t="s">
        <v>198</v>
      </c>
      <c r="QRZ43" s="147"/>
      <c r="QSA43" s="159"/>
      <c r="QSB43" s="160"/>
      <c r="QSG43" s="161" t="s">
        <v>198</v>
      </c>
      <c r="QSH43" s="147"/>
      <c r="QSI43" s="159"/>
      <c r="QSJ43" s="160"/>
      <c r="QSO43" s="161" t="s">
        <v>198</v>
      </c>
      <c r="QSP43" s="147"/>
      <c r="QSQ43" s="159"/>
      <c r="QSR43" s="160"/>
      <c r="QSW43" s="161" t="s">
        <v>198</v>
      </c>
      <c r="QSX43" s="147"/>
      <c r="QSY43" s="159"/>
      <c r="QSZ43" s="160"/>
      <c r="QTE43" s="161" t="s">
        <v>198</v>
      </c>
      <c r="QTF43" s="147"/>
      <c r="QTG43" s="159"/>
      <c r="QTH43" s="160"/>
      <c r="QTM43" s="161" t="s">
        <v>198</v>
      </c>
      <c r="QTN43" s="147"/>
      <c r="QTO43" s="159"/>
      <c r="QTP43" s="160"/>
      <c r="QTU43" s="161" t="s">
        <v>198</v>
      </c>
      <c r="QTV43" s="147"/>
      <c r="QTW43" s="159"/>
      <c r="QTX43" s="160"/>
      <c r="QUC43" s="161" t="s">
        <v>198</v>
      </c>
      <c r="QUD43" s="147"/>
      <c r="QUE43" s="159"/>
      <c r="QUF43" s="160"/>
      <c r="QUK43" s="161" t="s">
        <v>198</v>
      </c>
      <c r="QUL43" s="147"/>
      <c r="QUM43" s="159"/>
      <c r="QUN43" s="160"/>
      <c r="QUS43" s="161" t="s">
        <v>198</v>
      </c>
      <c r="QUT43" s="147"/>
      <c r="QUU43" s="159"/>
      <c r="QUV43" s="160"/>
      <c r="QVA43" s="161" t="s">
        <v>198</v>
      </c>
      <c r="QVB43" s="147"/>
      <c r="QVC43" s="159"/>
      <c r="QVD43" s="160"/>
      <c r="QVI43" s="161" t="s">
        <v>198</v>
      </c>
      <c r="QVJ43" s="147"/>
      <c r="QVK43" s="159"/>
      <c r="QVL43" s="160"/>
      <c r="QVQ43" s="161" t="s">
        <v>198</v>
      </c>
      <c r="QVR43" s="147"/>
      <c r="QVS43" s="159"/>
      <c r="QVT43" s="160"/>
      <c r="QVY43" s="161" t="s">
        <v>198</v>
      </c>
      <c r="QVZ43" s="147"/>
      <c r="QWA43" s="159"/>
      <c r="QWB43" s="160"/>
      <c r="QWG43" s="161" t="s">
        <v>198</v>
      </c>
      <c r="QWH43" s="147"/>
      <c r="QWI43" s="159"/>
      <c r="QWJ43" s="160"/>
      <c r="QWO43" s="161" t="s">
        <v>198</v>
      </c>
      <c r="QWP43" s="147"/>
      <c r="QWQ43" s="159"/>
      <c r="QWR43" s="160"/>
      <c r="QWW43" s="161" t="s">
        <v>198</v>
      </c>
      <c r="QWX43" s="147"/>
      <c r="QWY43" s="159"/>
      <c r="QWZ43" s="160"/>
      <c r="QXE43" s="161" t="s">
        <v>198</v>
      </c>
      <c r="QXF43" s="147"/>
      <c r="QXG43" s="159"/>
      <c r="QXH43" s="160"/>
      <c r="QXM43" s="161" t="s">
        <v>198</v>
      </c>
      <c r="QXN43" s="147"/>
      <c r="QXO43" s="159"/>
      <c r="QXP43" s="160"/>
      <c r="QXU43" s="161" t="s">
        <v>198</v>
      </c>
      <c r="QXV43" s="147"/>
      <c r="QXW43" s="159"/>
      <c r="QXX43" s="160"/>
      <c r="QYC43" s="161" t="s">
        <v>198</v>
      </c>
      <c r="QYD43" s="147"/>
      <c r="QYE43" s="159"/>
      <c r="QYF43" s="160"/>
      <c r="QYK43" s="161" t="s">
        <v>198</v>
      </c>
      <c r="QYL43" s="147"/>
      <c r="QYM43" s="159"/>
      <c r="QYN43" s="160"/>
      <c r="QYS43" s="161" t="s">
        <v>198</v>
      </c>
      <c r="QYT43" s="147"/>
      <c r="QYU43" s="159"/>
      <c r="QYV43" s="160"/>
      <c r="QZA43" s="161" t="s">
        <v>198</v>
      </c>
      <c r="QZB43" s="147"/>
      <c r="QZC43" s="159"/>
      <c r="QZD43" s="160"/>
      <c r="QZI43" s="161" t="s">
        <v>198</v>
      </c>
      <c r="QZJ43" s="147"/>
      <c r="QZK43" s="159"/>
      <c r="QZL43" s="160"/>
      <c r="QZQ43" s="161" t="s">
        <v>198</v>
      </c>
      <c r="QZR43" s="147"/>
      <c r="QZS43" s="159"/>
      <c r="QZT43" s="160"/>
      <c r="QZY43" s="161" t="s">
        <v>198</v>
      </c>
      <c r="QZZ43" s="147"/>
      <c r="RAA43" s="159"/>
      <c r="RAB43" s="160"/>
      <c r="RAG43" s="161" t="s">
        <v>198</v>
      </c>
      <c r="RAH43" s="147"/>
      <c r="RAI43" s="159"/>
      <c r="RAJ43" s="160"/>
      <c r="RAO43" s="161" t="s">
        <v>198</v>
      </c>
      <c r="RAP43" s="147"/>
      <c r="RAQ43" s="159"/>
      <c r="RAR43" s="160"/>
      <c r="RAW43" s="161" t="s">
        <v>198</v>
      </c>
      <c r="RAX43" s="147"/>
      <c r="RAY43" s="159"/>
      <c r="RAZ43" s="160"/>
      <c r="RBE43" s="161" t="s">
        <v>198</v>
      </c>
      <c r="RBF43" s="147"/>
      <c r="RBG43" s="159"/>
      <c r="RBH43" s="160"/>
      <c r="RBM43" s="161" t="s">
        <v>198</v>
      </c>
      <c r="RBN43" s="147"/>
      <c r="RBO43" s="159"/>
      <c r="RBP43" s="160"/>
      <c r="RBU43" s="161" t="s">
        <v>198</v>
      </c>
      <c r="RBV43" s="147"/>
      <c r="RBW43" s="159"/>
      <c r="RBX43" s="160"/>
      <c r="RCC43" s="161" t="s">
        <v>198</v>
      </c>
      <c r="RCD43" s="147"/>
      <c r="RCE43" s="159"/>
      <c r="RCF43" s="160"/>
      <c r="RCK43" s="161" t="s">
        <v>198</v>
      </c>
      <c r="RCL43" s="147"/>
      <c r="RCM43" s="159"/>
      <c r="RCN43" s="160"/>
      <c r="RCS43" s="161" t="s">
        <v>198</v>
      </c>
      <c r="RCT43" s="147"/>
      <c r="RCU43" s="159"/>
      <c r="RCV43" s="160"/>
      <c r="RDA43" s="161" t="s">
        <v>198</v>
      </c>
      <c r="RDB43" s="147"/>
      <c r="RDC43" s="159"/>
      <c r="RDD43" s="160"/>
      <c r="RDI43" s="161" t="s">
        <v>198</v>
      </c>
      <c r="RDJ43" s="147"/>
      <c r="RDK43" s="159"/>
      <c r="RDL43" s="160"/>
      <c r="RDQ43" s="161" t="s">
        <v>198</v>
      </c>
      <c r="RDR43" s="147"/>
      <c r="RDS43" s="159"/>
      <c r="RDT43" s="160"/>
      <c r="RDY43" s="161" t="s">
        <v>198</v>
      </c>
      <c r="RDZ43" s="147"/>
      <c r="REA43" s="159"/>
      <c r="REB43" s="160"/>
      <c r="REG43" s="161" t="s">
        <v>198</v>
      </c>
      <c r="REH43" s="147"/>
      <c r="REI43" s="159"/>
      <c r="REJ43" s="160"/>
      <c r="REO43" s="161" t="s">
        <v>198</v>
      </c>
      <c r="REP43" s="147"/>
      <c r="REQ43" s="159"/>
      <c r="RER43" s="160"/>
      <c r="REW43" s="161" t="s">
        <v>198</v>
      </c>
      <c r="REX43" s="147"/>
      <c r="REY43" s="159"/>
      <c r="REZ43" s="160"/>
      <c r="RFE43" s="161" t="s">
        <v>198</v>
      </c>
      <c r="RFF43" s="147"/>
      <c r="RFG43" s="159"/>
      <c r="RFH43" s="160"/>
      <c r="RFM43" s="161" t="s">
        <v>198</v>
      </c>
      <c r="RFN43" s="147"/>
      <c r="RFO43" s="159"/>
      <c r="RFP43" s="160"/>
      <c r="RFU43" s="161" t="s">
        <v>198</v>
      </c>
      <c r="RFV43" s="147"/>
      <c r="RFW43" s="159"/>
      <c r="RFX43" s="160"/>
      <c r="RGC43" s="161" t="s">
        <v>198</v>
      </c>
      <c r="RGD43" s="147"/>
      <c r="RGE43" s="159"/>
      <c r="RGF43" s="160"/>
      <c r="RGK43" s="161" t="s">
        <v>198</v>
      </c>
      <c r="RGL43" s="147"/>
      <c r="RGM43" s="159"/>
      <c r="RGN43" s="160"/>
      <c r="RGS43" s="161" t="s">
        <v>198</v>
      </c>
      <c r="RGT43" s="147"/>
      <c r="RGU43" s="159"/>
      <c r="RGV43" s="160"/>
      <c r="RHA43" s="161" t="s">
        <v>198</v>
      </c>
      <c r="RHB43" s="147"/>
      <c r="RHC43" s="159"/>
      <c r="RHD43" s="160"/>
      <c r="RHI43" s="161" t="s">
        <v>198</v>
      </c>
      <c r="RHJ43" s="147"/>
      <c r="RHK43" s="159"/>
      <c r="RHL43" s="160"/>
      <c r="RHQ43" s="161" t="s">
        <v>198</v>
      </c>
      <c r="RHR43" s="147"/>
      <c r="RHS43" s="159"/>
      <c r="RHT43" s="160"/>
      <c r="RHY43" s="161" t="s">
        <v>198</v>
      </c>
      <c r="RHZ43" s="147"/>
      <c r="RIA43" s="159"/>
      <c r="RIB43" s="160"/>
      <c r="RIG43" s="161" t="s">
        <v>198</v>
      </c>
      <c r="RIH43" s="147"/>
      <c r="RII43" s="159"/>
      <c r="RIJ43" s="160"/>
      <c r="RIO43" s="161" t="s">
        <v>198</v>
      </c>
      <c r="RIP43" s="147"/>
      <c r="RIQ43" s="159"/>
      <c r="RIR43" s="160"/>
      <c r="RIW43" s="161" t="s">
        <v>198</v>
      </c>
      <c r="RIX43" s="147"/>
      <c r="RIY43" s="159"/>
      <c r="RIZ43" s="160"/>
      <c r="RJE43" s="161" t="s">
        <v>198</v>
      </c>
      <c r="RJF43" s="147"/>
      <c r="RJG43" s="159"/>
      <c r="RJH43" s="160"/>
      <c r="RJM43" s="161" t="s">
        <v>198</v>
      </c>
      <c r="RJN43" s="147"/>
      <c r="RJO43" s="159"/>
      <c r="RJP43" s="160"/>
      <c r="RJU43" s="161" t="s">
        <v>198</v>
      </c>
      <c r="RJV43" s="147"/>
      <c r="RJW43" s="159"/>
      <c r="RJX43" s="160"/>
      <c r="RKC43" s="161" t="s">
        <v>198</v>
      </c>
      <c r="RKD43" s="147"/>
      <c r="RKE43" s="159"/>
      <c r="RKF43" s="160"/>
      <c r="RKK43" s="161" t="s">
        <v>198</v>
      </c>
      <c r="RKL43" s="147"/>
      <c r="RKM43" s="159"/>
      <c r="RKN43" s="160"/>
      <c r="RKS43" s="161" t="s">
        <v>198</v>
      </c>
      <c r="RKT43" s="147"/>
      <c r="RKU43" s="159"/>
      <c r="RKV43" s="160"/>
      <c r="RLA43" s="161" t="s">
        <v>198</v>
      </c>
      <c r="RLB43" s="147"/>
      <c r="RLC43" s="159"/>
      <c r="RLD43" s="160"/>
      <c r="RLI43" s="161" t="s">
        <v>198</v>
      </c>
      <c r="RLJ43" s="147"/>
      <c r="RLK43" s="159"/>
      <c r="RLL43" s="160"/>
      <c r="RLQ43" s="161" t="s">
        <v>198</v>
      </c>
      <c r="RLR43" s="147"/>
      <c r="RLS43" s="159"/>
      <c r="RLT43" s="160"/>
      <c r="RLY43" s="161" t="s">
        <v>198</v>
      </c>
      <c r="RLZ43" s="147"/>
      <c r="RMA43" s="159"/>
      <c r="RMB43" s="160"/>
      <c r="RMG43" s="161" t="s">
        <v>198</v>
      </c>
      <c r="RMH43" s="147"/>
      <c r="RMI43" s="159"/>
      <c r="RMJ43" s="160"/>
      <c r="RMO43" s="161" t="s">
        <v>198</v>
      </c>
      <c r="RMP43" s="147"/>
      <c r="RMQ43" s="159"/>
      <c r="RMR43" s="160"/>
      <c r="RMW43" s="161" t="s">
        <v>198</v>
      </c>
      <c r="RMX43" s="147"/>
      <c r="RMY43" s="159"/>
      <c r="RMZ43" s="160"/>
      <c r="RNE43" s="161" t="s">
        <v>198</v>
      </c>
      <c r="RNF43" s="147"/>
      <c r="RNG43" s="159"/>
      <c r="RNH43" s="160"/>
      <c r="RNM43" s="161" t="s">
        <v>198</v>
      </c>
      <c r="RNN43" s="147"/>
      <c r="RNO43" s="159"/>
      <c r="RNP43" s="160"/>
      <c r="RNU43" s="161" t="s">
        <v>198</v>
      </c>
      <c r="RNV43" s="147"/>
      <c r="RNW43" s="159"/>
      <c r="RNX43" s="160"/>
      <c r="ROC43" s="161" t="s">
        <v>198</v>
      </c>
      <c r="ROD43" s="147"/>
      <c r="ROE43" s="159"/>
      <c r="ROF43" s="160"/>
      <c r="ROK43" s="161" t="s">
        <v>198</v>
      </c>
      <c r="ROL43" s="147"/>
      <c r="ROM43" s="159"/>
      <c r="RON43" s="160"/>
      <c r="ROS43" s="161" t="s">
        <v>198</v>
      </c>
      <c r="ROT43" s="147"/>
      <c r="ROU43" s="159"/>
      <c r="ROV43" s="160"/>
      <c r="RPA43" s="161" t="s">
        <v>198</v>
      </c>
      <c r="RPB43" s="147"/>
      <c r="RPC43" s="159"/>
      <c r="RPD43" s="160"/>
      <c r="RPI43" s="161" t="s">
        <v>198</v>
      </c>
      <c r="RPJ43" s="147"/>
      <c r="RPK43" s="159"/>
      <c r="RPL43" s="160"/>
      <c r="RPQ43" s="161" t="s">
        <v>198</v>
      </c>
      <c r="RPR43" s="147"/>
      <c r="RPS43" s="159"/>
      <c r="RPT43" s="160"/>
      <c r="RPY43" s="161" t="s">
        <v>198</v>
      </c>
      <c r="RPZ43" s="147"/>
      <c r="RQA43" s="159"/>
      <c r="RQB43" s="160"/>
      <c r="RQG43" s="161" t="s">
        <v>198</v>
      </c>
      <c r="RQH43" s="147"/>
      <c r="RQI43" s="159"/>
      <c r="RQJ43" s="160"/>
      <c r="RQO43" s="161" t="s">
        <v>198</v>
      </c>
      <c r="RQP43" s="147"/>
      <c r="RQQ43" s="159"/>
      <c r="RQR43" s="160"/>
      <c r="RQW43" s="161" t="s">
        <v>198</v>
      </c>
      <c r="RQX43" s="147"/>
      <c r="RQY43" s="159"/>
      <c r="RQZ43" s="160"/>
      <c r="RRE43" s="161" t="s">
        <v>198</v>
      </c>
      <c r="RRF43" s="147"/>
      <c r="RRG43" s="159"/>
      <c r="RRH43" s="160"/>
      <c r="RRM43" s="161" t="s">
        <v>198</v>
      </c>
      <c r="RRN43" s="147"/>
      <c r="RRO43" s="159"/>
      <c r="RRP43" s="160"/>
      <c r="RRU43" s="161" t="s">
        <v>198</v>
      </c>
      <c r="RRV43" s="147"/>
      <c r="RRW43" s="159"/>
      <c r="RRX43" s="160"/>
      <c r="RSC43" s="161" t="s">
        <v>198</v>
      </c>
      <c r="RSD43" s="147"/>
      <c r="RSE43" s="159"/>
      <c r="RSF43" s="160"/>
      <c r="RSK43" s="161" t="s">
        <v>198</v>
      </c>
      <c r="RSL43" s="147"/>
      <c r="RSM43" s="159"/>
      <c r="RSN43" s="160"/>
      <c r="RSS43" s="161" t="s">
        <v>198</v>
      </c>
      <c r="RST43" s="147"/>
      <c r="RSU43" s="159"/>
      <c r="RSV43" s="160"/>
      <c r="RTA43" s="161" t="s">
        <v>198</v>
      </c>
      <c r="RTB43" s="147"/>
      <c r="RTC43" s="159"/>
      <c r="RTD43" s="160"/>
      <c r="RTI43" s="161" t="s">
        <v>198</v>
      </c>
      <c r="RTJ43" s="147"/>
      <c r="RTK43" s="159"/>
      <c r="RTL43" s="160"/>
      <c r="RTQ43" s="161" t="s">
        <v>198</v>
      </c>
      <c r="RTR43" s="147"/>
      <c r="RTS43" s="159"/>
      <c r="RTT43" s="160"/>
      <c r="RTY43" s="161" t="s">
        <v>198</v>
      </c>
      <c r="RTZ43" s="147"/>
      <c r="RUA43" s="159"/>
      <c r="RUB43" s="160"/>
      <c r="RUG43" s="161" t="s">
        <v>198</v>
      </c>
      <c r="RUH43" s="147"/>
      <c r="RUI43" s="159"/>
      <c r="RUJ43" s="160"/>
      <c r="RUO43" s="161" t="s">
        <v>198</v>
      </c>
      <c r="RUP43" s="147"/>
      <c r="RUQ43" s="159"/>
      <c r="RUR43" s="160"/>
      <c r="RUW43" s="161" t="s">
        <v>198</v>
      </c>
      <c r="RUX43" s="147"/>
      <c r="RUY43" s="159"/>
      <c r="RUZ43" s="160"/>
      <c r="RVE43" s="161" t="s">
        <v>198</v>
      </c>
      <c r="RVF43" s="147"/>
      <c r="RVG43" s="159"/>
      <c r="RVH43" s="160"/>
      <c r="RVM43" s="161" t="s">
        <v>198</v>
      </c>
      <c r="RVN43" s="147"/>
      <c r="RVO43" s="159"/>
      <c r="RVP43" s="160"/>
      <c r="RVU43" s="161" t="s">
        <v>198</v>
      </c>
      <c r="RVV43" s="147"/>
      <c r="RVW43" s="159"/>
      <c r="RVX43" s="160"/>
      <c r="RWC43" s="161" t="s">
        <v>198</v>
      </c>
      <c r="RWD43" s="147"/>
      <c r="RWE43" s="159"/>
      <c r="RWF43" s="160"/>
      <c r="RWK43" s="161" t="s">
        <v>198</v>
      </c>
      <c r="RWL43" s="147"/>
      <c r="RWM43" s="159"/>
      <c r="RWN43" s="160"/>
      <c r="RWS43" s="161" t="s">
        <v>198</v>
      </c>
      <c r="RWT43" s="147"/>
      <c r="RWU43" s="159"/>
      <c r="RWV43" s="160"/>
      <c r="RXA43" s="161" t="s">
        <v>198</v>
      </c>
      <c r="RXB43" s="147"/>
      <c r="RXC43" s="159"/>
      <c r="RXD43" s="160"/>
      <c r="RXI43" s="161" t="s">
        <v>198</v>
      </c>
      <c r="RXJ43" s="147"/>
      <c r="RXK43" s="159"/>
      <c r="RXL43" s="160"/>
      <c r="RXQ43" s="161" t="s">
        <v>198</v>
      </c>
      <c r="RXR43" s="147"/>
      <c r="RXS43" s="159"/>
      <c r="RXT43" s="160"/>
      <c r="RXY43" s="161" t="s">
        <v>198</v>
      </c>
      <c r="RXZ43" s="147"/>
      <c r="RYA43" s="159"/>
      <c r="RYB43" s="160"/>
      <c r="RYG43" s="161" t="s">
        <v>198</v>
      </c>
      <c r="RYH43" s="147"/>
      <c r="RYI43" s="159"/>
      <c r="RYJ43" s="160"/>
      <c r="RYO43" s="161" t="s">
        <v>198</v>
      </c>
      <c r="RYP43" s="147"/>
      <c r="RYQ43" s="159"/>
      <c r="RYR43" s="160"/>
      <c r="RYW43" s="161" t="s">
        <v>198</v>
      </c>
      <c r="RYX43" s="147"/>
      <c r="RYY43" s="159"/>
      <c r="RYZ43" s="160"/>
      <c r="RZE43" s="161" t="s">
        <v>198</v>
      </c>
      <c r="RZF43" s="147"/>
      <c r="RZG43" s="159"/>
      <c r="RZH43" s="160"/>
      <c r="RZM43" s="161" t="s">
        <v>198</v>
      </c>
      <c r="RZN43" s="147"/>
      <c r="RZO43" s="159"/>
      <c r="RZP43" s="160"/>
      <c r="RZU43" s="161" t="s">
        <v>198</v>
      </c>
      <c r="RZV43" s="147"/>
      <c r="RZW43" s="159"/>
      <c r="RZX43" s="160"/>
      <c r="SAC43" s="161" t="s">
        <v>198</v>
      </c>
      <c r="SAD43" s="147"/>
      <c r="SAE43" s="159"/>
      <c r="SAF43" s="160"/>
      <c r="SAK43" s="161" t="s">
        <v>198</v>
      </c>
      <c r="SAL43" s="147"/>
      <c r="SAM43" s="159"/>
      <c r="SAN43" s="160"/>
      <c r="SAS43" s="161" t="s">
        <v>198</v>
      </c>
      <c r="SAT43" s="147"/>
      <c r="SAU43" s="159"/>
      <c r="SAV43" s="160"/>
      <c r="SBA43" s="161" t="s">
        <v>198</v>
      </c>
      <c r="SBB43" s="147"/>
      <c r="SBC43" s="159"/>
      <c r="SBD43" s="160"/>
      <c r="SBI43" s="161" t="s">
        <v>198</v>
      </c>
      <c r="SBJ43" s="147"/>
      <c r="SBK43" s="159"/>
      <c r="SBL43" s="160"/>
      <c r="SBQ43" s="161" t="s">
        <v>198</v>
      </c>
      <c r="SBR43" s="147"/>
      <c r="SBS43" s="159"/>
      <c r="SBT43" s="160"/>
      <c r="SBY43" s="161" t="s">
        <v>198</v>
      </c>
      <c r="SBZ43" s="147"/>
      <c r="SCA43" s="159"/>
      <c r="SCB43" s="160"/>
      <c r="SCG43" s="161" t="s">
        <v>198</v>
      </c>
      <c r="SCH43" s="147"/>
      <c r="SCI43" s="159"/>
      <c r="SCJ43" s="160"/>
      <c r="SCO43" s="161" t="s">
        <v>198</v>
      </c>
      <c r="SCP43" s="147"/>
      <c r="SCQ43" s="159"/>
      <c r="SCR43" s="160"/>
      <c r="SCW43" s="161" t="s">
        <v>198</v>
      </c>
      <c r="SCX43" s="147"/>
      <c r="SCY43" s="159"/>
      <c r="SCZ43" s="160"/>
      <c r="SDE43" s="161" t="s">
        <v>198</v>
      </c>
      <c r="SDF43" s="147"/>
      <c r="SDG43" s="159"/>
      <c r="SDH43" s="160"/>
      <c r="SDM43" s="161" t="s">
        <v>198</v>
      </c>
      <c r="SDN43" s="147"/>
      <c r="SDO43" s="159"/>
      <c r="SDP43" s="160"/>
      <c r="SDU43" s="161" t="s">
        <v>198</v>
      </c>
      <c r="SDV43" s="147"/>
      <c r="SDW43" s="159"/>
      <c r="SDX43" s="160"/>
      <c r="SEC43" s="161" t="s">
        <v>198</v>
      </c>
      <c r="SED43" s="147"/>
      <c r="SEE43" s="159"/>
      <c r="SEF43" s="160"/>
      <c r="SEK43" s="161" t="s">
        <v>198</v>
      </c>
      <c r="SEL43" s="147"/>
      <c r="SEM43" s="159"/>
      <c r="SEN43" s="160"/>
      <c r="SES43" s="161" t="s">
        <v>198</v>
      </c>
      <c r="SET43" s="147"/>
      <c r="SEU43" s="159"/>
      <c r="SEV43" s="160"/>
      <c r="SFA43" s="161" t="s">
        <v>198</v>
      </c>
      <c r="SFB43" s="147"/>
      <c r="SFC43" s="159"/>
      <c r="SFD43" s="160"/>
      <c r="SFI43" s="161" t="s">
        <v>198</v>
      </c>
      <c r="SFJ43" s="147"/>
      <c r="SFK43" s="159"/>
      <c r="SFL43" s="160"/>
      <c r="SFQ43" s="161" t="s">
        <v>198</v>
      </c>
      <c r="SFR43" s="147"/>
      <c r="SFS43" s="159"/>
      <c r="SFT43" s="160"/>
      <c r="SFY43" s="161" t="s">
        <v>198</v>
      </c>
      <c r="SFZ43" s="147"/>
      <c r="SGA43" s="159"/>
      <c r="SGB43" s="160"/>
      <c r="SGG43" s="161" t="s">
        <v>198</v>
      </c>
      <c r="SGH43" s="147"/>
      <c r="SGI43" s="159"/>
      <c r="SGJ43" s="160"/>
      <c r="SGO43" s="161" t="s">
        <v>198</v>
      </c>
      <c r="SGP43" s="147"/>
      <c r="SGQ43" s="159"/>
      <c r="SGR43" s="160"/>
      <c r="SGW43" s="161" t="s">
        <v>198</v>
      </c>
      <c r="SGX43" s="147"/>
      <c r="SGY43" s="159"/>
      <c r="SGZ43" s="160"/>
      <c r="SHE43" s="161" t="s">
        <v>198</v>
      </c>
      <c r="SHF43" s="147"/>
      <c r="SHG43" s="159"/>
      <c r="SHH43" s="160"/>
      <c r="SHM43" s="161" t="s">
        <v>198</v>
      </c>
      <c r="SHN43" s="147"/>
      <c r="SHO43" s="159"/>
      <c r="SHP43" s="160"/>
      <c r="SHU43" s="161" t="s">
        <v>198</v>
      </c>
      <c r="SHV43" s="147"/>
      <c r="SHW43" s="159"/>
      <c r="SHX43" s="160"/>
      <c r="SIC43" s="161" t="s">
        <v>198</v>
      </c>
      <c r="SID43" s="147"/>
      <c r="SIE43" s="159"/>
      <c r="SIF43" s="160"/>
      <c r="SIK43" s="161" t="s">
        <v>198</v>
      </c>
      <c r="SIL43" s="147"/>
      <c r="SIM43" s="159"/>
      <c r="SIN43" s="160"/>
      <c r="SIS43" s="161" t="s">
        <v>198</v>
      </c>
      <c r="SIT43" s="147"/>
      <c r="SIU43" s="159"/>
      <c r="SIV43" s="160"/>
      <c r="SJA43" s="161" t="s">
        <v>198</v>
      </c>
      <c r="SJB43" s="147"/>
      <c r="SJC43" s="159"/>
      <c r="SJD43" s="160"/>
      <c r="SJI43" s="161" t="s">
        <v>198</v>
      </c>
      <c r="SJJ43" s="147"/>
      <c r="SJK43" s="159"/>
      <c r="SJL43" s="160"/>
      <c r="SJQ43" s="161" t="s">
        <v>198</v>
      </c>
      <c r="SJR43" s="147"/>
      <c r="SJS43" s="159"/>
      <c r="SJT43" s="160"/>
      <c r="SJY43" s="161" t="s">
        <v>198</v>
      </c>
      <c r="SJZ43" s="147"/>
      <c r="SKA43" s="159"/>
      <c r="SKB43" s="160"/>
      <c r="SKG43" s="161" t="s">
        <v>198</v>
      </c>
      <c r="SKH43" s="147"/>
      <c r="SKI43" s="159"/>
      <c r="SKJ43" s="160"/>
      <c r="SKO43" s="161" t="s">
        <v>198</v>
      </c>
      <c r="SKP43" s="147"/>
      <c r="SKQ43" s="159"/>
      <c r="SKR43" s="160"/>
      <c r="SKW43" s="161" t="s">
        <v>198</v>
      </c>
      <c r="SKX43" s="147"/>
      <c r="SKY43" s="159"/>
      <c r="SKZ43" s="160"/>
      <c r="SLE43" s="161" t="s">
        <v>198</v>
      </c>
      <c r="SLF43" s="147"/>
      <c r="SLG43" s="159"/>
      <c r="SLH43" s="160"/>
      <c r="SLM43" s="161" t="s">
        <v>198</v>
      </c>
      <c r="SLN43" s="147"/>
      <c r="SLO43" s="159"/>
      <c r="SLP43" s="160"/>
      <c r="SLU43" s="161" t="s">
        <v>198</v>
      </c>
      <c r="SLV43" s="147"/>
      <c r="SLW43" s="159"/>
      <c r="SLX43" s="160"/>
      <c r="SMC43" s="161" t="s">
        <v>198</v>
      </c>
      <c r="SMD43" s="147"/>
      <c r="SME43" s="159"/>
      <c r="SMF43" s="160"/>
      <c r="SMK43" s="161" t="s">
        <v>198</v>
      </c>
      <c r="SML43" s="147"/>
      <c r="SMM43" s="159"/>
      <c r="SMN43" s="160"/>
      <c r="SMS43" s="161" t="s">
        <v>198</v>
      </c>
      <c r="SMT43" s="147"/>
      <c r="SMU43" s="159"/>
      <c r="SMV43" s="160"/>
      <c r="SNA43" s="161" t="s">
        <v>198</v>
      </c>
      <c r="SNB43" s="147"/>
      <c r="SNC43" s="159"/>
      <c r="SND43" s="160"/>
      <c r="SNI43" s="161" t="s">
        <v>198</v>
      </c>
      <c r="SNJ43" s="147"/>
      <c r="SNK43" s="159"/>
      <c r="SNL43" s="160"/>
      <c r="SNQ43" s="161" t="s">
        <v>198</v>
      </c>
      <c r="SNR43" s="147"/>
      <c r="SNS43" s="159"/>
      <c r="SNT43" s="160"/>
      <c r="SNY43" s="161" t="s">
        <v>198</v>
      </c>
      <c r="SNZ43" s="147"/>
      <c r="SOA43" s="159"/>
      <c r="SOB43" s="160"/>
      <c r="SOG43" s="161" t="s">
        <v>198</v>
      </c>
      <c r="SOH43" s="147"/>
      <c r="SOI43" s="159"/>
      <c r="SOJ43" s="160"/>
      <c r="SOO43" s="161" t="s">
        <v>198</v>
      </c>
      <c r="SOP43" s="147"/>
      <c r="SOQ43" s="159"/>
      <c r="SOR43" s="160"/>
      <c r="SOW43" s="161" t="s">
        <v>198</v>
      </c>
      <c r="SOX43" s="147"/>
      <c r="SOY43" s="159"/>
      <c r="SOZ43" s="160"/>
      <c r="SPE43" s="161" t="s">
        <v>198</v>
      </c>
      <c r="SPF43" s="147"/>
      <c r="SPG43" s="159"/>
      <c r="SPH43" s="160"/>
      <c r="SPM43" s="161" t="s">
        <v>198</v>
      </c>
      <c r="SPN43" s="147"/>
      <c r="SPO43" s="159"/>
      <c r="SPP43" s="160"/>
      <c r="SPU43" s="161" t="s">
        <v>198</v>
      </c>
      <c r="SPV43" s="147"/>
      <c r="SPW43" s="159"/>
      <c r="SPX43" s="160"/>
      <c r="SQC43" s="161" t="s">
        <v>198</v>
      </c>
      <c r="SQD43" s="147"/>
      <c r="SQE43" s="159"/>
      <c r="SQF43" s="160"/>
      <c r="SQK43" s="161" t="s">
        <v>198</v>
      </c>
      <c r="SQL43" s="147"/>
      <c r="SQM43" s="159"/>
      <c r="SQN43" s="160"/>
      <c r="SQS43" s="161" t="s">
        <v>198</v>
      </c>
      <c r="SQT43" s="147"/>
      <c r="SQU43" s="159"/>
      <c r="SQV43" s="160"/>
      <c r="SRA43" s="161" t="s">
        <v>198</v>
      </c>
      <c r="SRB43" s="147"/>
      <c r="SRC43" s="159"/>
      <c r="SRD43" s="160"/>
      <c r="SRI43" s="161" t="s">
        <v>198</v>
      </c>
      <c r="SRJ43" s="147"/>
      <c r="SRK43" s="159"/>
      <c r="SRL43" s="160"/>
      <c r="SRQ43" s="161" t="s">
        <v>198</v>
      </c>
      <c r="SRR43" s="147"/>
      <c r="SRS43" s="159"/>
      <c r="SRT43" s="160"/>
      <c r="SRY43" s="161" t="s">
        <v>198</v>
      </c>
      <c r="SRZ43" s="147"/>
      <c r="SSA43" s="159"/>
      <c r="SSB43" s="160"/>
      <c r="SSG43" s="161" t="s">
        <v>198</v>
      </c>
      <c r="SSH43" s="147"/>
      <c r="SSI43" s="159"/>
      <c r="SSJ43" s="160"/>
      <c r="SSO43" s="161" t="s">
        <v>198</v>
      </c>
      <c r="SSP43" s="147"/>
      <c r="SSQ43" s="159"/>
      <c r="SSR43" s="160"/>
      <c r="SSW43" s="161" t="s">
        <v>198</v>
      </c>
      <c r="SSX43" s="147"/>
      <c r="SSY43" s="159"/>
      <c r="SSZ43" s="160"/>
      <c r="STE43" s="161" t="s">
        <v>198</v>
      </c>
      <c r="STF43" s="147"/>
      <c r="STG43" s="159"/>
      <c r="STH43" s="160"/>
      <c r="STM43" s="161" t="s">
        <v>198</v>
      </c>
      <c r="STN43" s="147"/>
      <c r="STO43" s="159"/>
      <c r="STP43" s="160"/>
      <c r="STU43" s="161" t="s">
        <v>198</v>
      </c>
      <c r="STV43" s="147"/>
      <c r="STW43" s="159"/>
      <c r="STX43" s="160"/>
      <c r="SUC43" s="161" t="s">
        <v>198</v>
      </c>
      <c r="SUD43" s="147"/>
      <c r="SUE43" s="159"/>
      <c r="SUF43" s="160"/>
      <c r="SUK43" s="161" t="s">
        <v>198</v>
      </c>
      <c r="SUL43" s="147"/>
      <c r="SUM43" s="159"/>
      <c r="SUN43" s="160"/>
      <c r="SUS43" s="161" t="s">
        <v>198</v>
      </c>
      <c r="SUT43" s="147"/>
      <c r="SUU43" s="159"/>
      <c r="SUV43" s="160"/>
      <c r="SVA43" s="161" t="s">
        <v>198</v>
      </c>
      <c r="SVB43" s="147"/>
      <c r="SVC43" s="159"/>
      <c r="SVD43" s="160"/>
      <c r="SVI43" s="161" t="s">
        <v>198</v>
      </c>
      <c r="SVJ43" s="147"/>
      <c r="SVK43" s="159"/>
      <c r="SVL43" s="160"/>
      <c r="SVQ43" s="161" t="s">
        <v>198</v>
      </c>
      <c r="SVR43" s="147"/>
      <c r="SVS43" s="159"/>
      <c r="SVT43" s="160"/>
      <c r="SVY43" s="161" t="s">
        <v>198</v>
      </c>
      <c r="SVZ43" s="147"/>
      <c r="SWA43" s="159"/>
      <c r="SWB43" s="160"/>
      <c r="SWG43" s="161" t="s">
        <v>198</v>
      </c>
      <c r="SWH43" s="147"/>
      <c r="SWI43" s="159"/>
      <c r="SWJ43" s="160"/>
      <c r="SWO43" s="161" t="s">
        <v>198</v>
      </c>
      <c r="SWP43" s="147"/>
      <c r="SWQ43" s="159"/>
      <c r="SWR43" s="160"/>
      <c r="SWW43" s="161" t="s">
        <v>198</v>
      </c>
      <c r="SWX43" s="147"/>
      <c r="SWY43" s="159"/>
      <c r="SWZ43" s="160"/>
      <c r="SXE43" s="161" t="s">
        <v>198</v>
      </c>
      <c r="SXF43" s="147"/>
      <c r="SXG43" s="159"/>
      <c r="SXH43" s="160"/>
      <c r="SXM43" s="161" t="s">
        <v>198</v>
      </c>
      <c r="SXN43" s="147"/>
      <c r="SXO43" s="159"/>
      <c r="SXP43" s="160"/>
      <c r="SXU43" s="161" t="s">
        <v>198</v>
      </c>
      <c r="SXV43" s="147"/>
      <c r="SXW43" s="159"/>
      <c r="SXX43" s="160"/>
      <c r="SYC43" s="161" t="s">
        <v>198</v>
      </c>
      <c r="SYD43" s="147"/>
      <c r="SYE43" s="159"/>
      <c r="SYF43" s="160"/>
      <c r="SYK43" s="161" t="s">
        <v>198</v>
      </c>
      <c r="SYL43" s="147"/>
      <c r="SYM43" s="159"/>
      <c r="SYN43" s="160"/>
      <c r="SYS43" s="161" t="s">
        <v>198</v>
      </c>
      <c r="SYT43" s="147"/>
      <c r="SYU43" s="159"/>
      <c r="SYV43" s="160"/>
      <c r="SZA43" s="161" t="s">
        <v>198</v>
      </c>
      <c r="SZB43" s="147"/>
      <c r="SZC43" s="159"/>
      <c r="SZD43" s="160"/>
      <c r="SZI43" s="161" t="s">
        <v>198</v>
      </c>
      <c r="SZJ43" s="147"/>
      <c r="SZK43" s="159"/>
      <c r="SZL43" s="160"/>
      <c r="SZQ43" s="161" t="s">
        <v>198</v>
      </c>
      <c r="SZR43" s="147"/>
      <c r="SZS43" s="159"/>
      <c r="SZT43" s="160"/>
      <c r="SZY43" s="161" t="s">
        <v>198</v>
      </c>
      <c r="SZZ43" s="147"/>
      <c r="TAA43" s="159"/>
      <c r="TAB43" s="160"/>
      <c r="TAG43" s="161" t="s">
        <v>198</v>
      </c>
      <c r="TAH43" s="147"/>
      <c r="TAI43" s="159"/>
      <c r="TAJ43" s="160"/>
      <c r="TAO43" s="161" t="s">
        <v>198</v>
      </c>
      <c r="TAP43" s="147"/>
      <c r="TAQ43" s="159"/>
      <c r="TAR43" s="160"/>
      <c r="TAW43" s="161" t="s">
        <v>198</v>
      </c>
      <c r="TAX43" s="147"/>
      <c r="TAY43" s="159"/>
      <c r="TAZ43" s="160"/>
      <c r="TBE43" s="161" t="s">
        <v>198</v>
      </c>
      <c r="TBF43" s="147"/>
      <c r="TBG43" s="159"/>
      <c r="TBH43" s="160"/>
      <c r="TBM43" s="161" t="s">
        <v>198</v>
      </c>
      <c r="TBN43" s="147"/>
      <c r="TBO43" s="159"/>
      <c r="TBP43" s="160"/>
      <c r="TBU43" s="161" t="s">
        <v>198</v>
      </c>
      <c r="TBV43" s="147"/>
      <c r="TBW43" s="159"/>
      <c r="TBX43" s="160"/>
      <c r="TCC43" s="161" t="s">
        <v>198</v>
      </c>
      <c r="TCD43" s="147"/>
      <c r="TCE43" s="159"/>
      <c r="TCF43" s="160"/>
      <c r="TCK43" s="161" t="s">
        <v>198</v>
      </c>
      <c r="TCL43" s="147"/>
      <c r="TCM43" s="159"/>
      <c r="TCN43" s="160"/>
      <c r="TCS43" s="161" t="s">
        <v>198</v>
      </c>
      <c r="TCT43" s="147"/>
      <c r="TCU43" s="159"/>
      <c r="TCV43" s="160"/>
      <c r="TDA43" s="161" t="s">
        <v>198</v>
      </c>
      <c r="TDB43" s="147"/>
      <c r="TDC43" s="159"/>
      <c r="TDD43" s="160"/>
      <c r="TDI43" s="161" t="s">
        <v>198</v>
      </c>
      <c r="TDJ43" s="147"/>
      <c r="TDK43" s="159"/>
      <c r="TDL43" s="160"/>
      <c r="TDQ43" s="161" t="s">
        <v>198</v>
      </c>
      <c r="TDR43" s="147"/>
      <c r="TDS43" s="159"/>
      <c r="TDT43" s="160"/>
      <c r="TDY43" s="161" t="s">
        <v>198</v>
      </c>
      <c r="TDZ43" s="147"/>
      <c r="TEA43" s="159"/>
      <c r="TEB43" s="160"/>
      <c r="TEG43" s="161" t="s">
        <v>198</v>
      </c>
      <c r="TEH43" s="147"/>
      <c r="TEI43" s="159"/>
      <c r="TEJ43" s="160"/>
      <c r="TEO43" s="161" t="s">
        <v>198</v>
      </c>
      <c r="TEP43" s="147"/>
      <c r="TEQ43" s="159"/>
      <c r="TER43" s="160"/>
      <c r="TEW43" s="161" t="s">
        <v>198</v>
      </c>
      <c r="TEX43" s="147"/>
      <c r="TEY43" s="159"/>
      <c r="TEZ43" s="160"/>
      <c r="TFE43" s="161" t="s">
        <v>198</v>
      </c>
      <c r="TFF43" s="147"/>
      <c r="TFG43" s="159"/>
      <c r="TFH43" s="160"/>
      <c r="TFM43" s="161" t="s">
        <v>198</v>
      </c>
      <c r="TFN43" s="147"/>
      <c r="TFO43" s="159"/>
      <c r="TFP43" s="160"/>
      <c r="TFU43" s="161" t="s">
        <v>198</v>
      </c>
      <c r="TFV43" s="147"/>
      <c r="TFW43" s="159"/>
      <c r="TFX43" s="160"/>
      <c r="TGC43" s="161" t="s">
        <v>198</v>
      </c>
      <c r="TGD43" s="147"/>
      <c r="TGE43" s="159"/>
      <c r="TGF43" s="160"/>
      <c r="TGK43" s="161" t="s">
        <v>198</v>
      </c>
      <c r="TGL43" s="147"/>
      <c r="TGM43" s="159"/>
      <c r="TGN43" s="160"/>
      <c r="TGS43" s="161" t="s">
        <v>198</v>
      </c>
      <c r="TGT43" s="147"/>
      <c r="TGU43" s="159"/>
      <c r="TGV43" s="160"/>
      <c r="THA43" s="161" t="s">
        <v>198</v>
      </c>
      <c r="THB43" s="147"/>
      <c r="THC43" s="159"/>
      <c r="THD43" s="160"/>
      <c r="THI43" s="161" t="s">
        <v>198</v>
      </c>
      <c r="THJ43" s="147"/>
      <c r="THK43" s="159"/>
      <c r="THL43" s="160"/>
      <c r="THQ43" s="161" t="s">
        <v>198</v>
      </c>
      <c r="THR43" s="147"/>
      <c r="THS43" s="159"/>
      <c r="THT43" s="160"/>
      <c r="THY43" s="161" t="s">
        <v>198</v>
      </c>
      <c r="THZ43" s="147"/>
      <c r="TIA43" s="159"/>
      <c r="TIB43" s="160"/>
      <c r="TIG43" s="161" t="s">
        <v>198</v>
      </c>
      <c r="TIH43" s="147"/>
      <c r="TII43" s="159"/>
      <c r="TIJ43" s="160"/>
      <c r="TIO43" s="161" t="s">
        <v>198</v>
      </c>
      <c r="TIP43" s="147"/>
      <c r="TIQ43" s="159"/>
      <c r="TIR43" s="160"/>
      <c r="TIW43" s="161" t="s">
        <v>198</v>
      </c>
      <c r="TIX43" s="147"/>
      <c r="TIY43" s="159"/>
      <c r="TIZ43" s="160"/>
      <c r="TJE43" s="161" t="s">
        <v>198</v>
      </c>
      <c r="TJF43" s="147"/>
      <c r="TJG43" s="159"/>
      <c r="TJH43" s="160"/>
      <c r="TJM43" s="161" t="s">
        <v>198</v>
      </c>
      <c r="TJN43" s="147"/>
      <c r="TJO43" s="159"/>
      <c r="TJP43" s="160"/>
      <c r="TJU43" s="161" t="s">
        <v>198</v>
      </c>
      <c r="TJV43" s="147"/>
      <c r="TJW43" s="159"/>
      <c r="TJX43" s="160"/>
      <c r="TKC43" s="161" t="s">
        <v>198</v>
      </c>
      <c r="TKD43" s="147"/>
      <c r="TKE43" s="159"/>
      <c r="TKF43" s="160"/>
      <c r="TKK43" s="161" t="s">
        <v>198</v>
      </c>
      <c r="TKL43" s="147"/>
      <c r="TKM43" s="159"/>
      <c r="TKN43" s="160"/>
      <c r="TKS43" s="161" t="s">
        <v>198</v>
      </c>
      <c r="TKT43" s="147"/>
      <c r="TKU43" s="159"/>
      <c r="TKV43" s="160"/>
      <c r="TLA43" s="161" t="s">
        <v>198</v>
      </c>
      <c r="TLB43" s="147"/>
      <c r="TLC43" s="159"/>
      <c r="TLD43" s="160"/>
      <c r="TLI43" s="161" t="s">
        <v>198</v>
      </c>
      <c r="TLJ43" s="147"/>
      <c r="TLK43" s="159"/>
      <c r="TLL43" s="160"/>
      <c r="TLQ43" s="161" t="s">
        <v>198</v>
      </c>
      <c r="TLR43" s="147"/>
      <c r="TLS43" s="159"/>
      <c r="TLT43" s="160"/>
      <c r="TLY43" s="161" t="s">
        <v>198</v>
      </c>
      <c r="TLZ43" s="147"/>
      <c r="TMA43" s="159"/>
      <c r="TMB43" s="160"/>
      <c r="TMG43" s="161" t="s">
        <v>198</v>
      </c>
      <c r="TMH43" s="147"/>
      <c r="TMI43" s="159"/>
      <c r="TMJ43" s="160"/>
      <c r="TMO43" s="161" t="s">
        <v>198</v>
      </c>
      <c r="TMP43" s="147"/>
      <c r="TMQ43" s="159"/>
      <c r="TMR43" s="160"/>
      <c r="TMW43" s="161" t="s">
        <v>198</v>
      </c>
      <c r="TMX43" s="147"/>
      <c r="TMY43" s="159"/>
      <c r="TMZ43" s="160"/>
      <c r="TNE43" s="161" t="s">
        <v>198</v>
      </c>
      <c r="TNF43" s="147"/>
      <c r="TNG43" s="159"/>
      <c r="TNH43" s="160"/>
      <c r="TNM43" s="161" t="s">
        <v>198</v>
      </c>
      <c r="TNN43" s="147"/>
      <c r="TNO43" s="159"/>
      <c r="TNP43" s="160"/>
      <c r="TNU43" s="161" t="s">
        <v>198</v>
      </c>
      <c r="TNV43" s="147"/>
      <c r="TNW43" s="159"/>
      <c r="TNX43" s="160"/>
      <c r="TOC43" s="161" t="s">
        <v>198</v>
      </c>
      <c r="TOD43" s="147"/>
      <c r="TOE43" s="159"/>
      <c r="TOF43" s="160"/>
      <c r="TOK43" s="161" t="s">
        <v>198</v>
      </c>
      <c r="TOL43" s="147"/>
      <c r="TOM43" s="159"/>
      <c r="TON43" s="160"/>
      <c r="TOS43" s="161" t="s">
        <v>198</v>
      </c>
      <c r="TOT43" s="147"/>
      <c r="TOU43" s="159"/>
      <c r="TOV43" s="160"/>
      <c r="TPA43" s="161" t="s">
        <v>198</v>
      </c>
      <c r="TPB43" s="147"/>
      <c r="TPC43" s="159"/>
      <c r="TPD43" s="160"/>
      <c r="TPI43" s="161" t="s">
        <v>198</v>
      </c>
      <c r="TPJ43" s="147"/>
      <c r="TPK43" s="159"/>
      <c r="TPL43" s="160"/>
      <c r="TPQ43" s="161" t="s">
        <v>198</v>
      </c>
      <c r="TPR43" s="147"/>
      <c r="TPS43" s="159"/>
      <c r="TPT43" s="160"/>
      <c r="TPY43" s="161" t="s">
        <v>198</v>
      </c>
      <c r="TPZ43" s="147"/>
      <c r="TQA43" s="159"/>
      <c r="TQB43" s="160"/>
      <c r="TQG43" s="161" t="s">
        <v>198</v>
      </c>
      <c r="TQH43" s="147"/>
      <c r="TQI43" s="159"/>
      <c r="TQJ43" s="160"/>
      <c r="TQO43" s="161" t="s">
        <v>198</v>
      </c>
      <c r="TQP43" s="147"/>
      <c r="TQQ43" s="159"/>
      <c r="TQR43" s="160"/>
      <c r="TQW43" s="161" t="s">
        <v>198</v>
      </c>
      <c r="TQX43" s="147"/>
      <c r="TQY43" s="159"/>
      <c r="TQZ43" s="160"/>
      <c r="TRE43" s="161" t="s">
        <v>198</v>
      </c>
      <c r="TRF43" s="147"/>
      <c r="TRG43" s="159"/>
      <c r="TRH43" s="160"/>
      <c r="TRM43" s="161" t="s">
        <v>198</v>
      </c>
      <c r="TRN43" s="147"/>
      <c r="TRO43" s="159"/>
      <c r="TRP43" s="160"/>
      <c r="TRU43" s="161" t="s">
        <v>198</v>
      </c>
      <c r="TRV43" s="147"/>
      <c r="TRW43" s="159"/>
      <c r="TRX43" s="160"/>
      <c r="TSC43" s="161" t="s">
        <v>198</v>
      </c>
      <c r="TSD43" s="147"/>
      <c r="TSE43" s="159"/>
      <c r="TSF43" s="160"/>
      <c r="TSK43" s="161" t="s">
        <v>198</v>
      </c>
      <c r="TSL43" s="147"/>
      <c r="TSM43" s="159"/>
      <c r="TSN43" s="160"/>
      <c r="TSS43" s="161" t="s">
        <v>198</v>
      </c>
      <c r="TST43" s="147"/>
      <c r="TSU43" s="159"/>
      <c r="TSV43" s="160"/>
      <c r="TTA43" s="161" t="s">
        <v>198</v>
      </c>
      <c r="TTB43" s="147"/>
      <c r="TTC43" s="159"/>
      <c r="TTD43" s="160"/>
      <c r="TTI43" s="161" t="s">
        <v>198</v>
      </c>
      <c r="TTJ43" s="147"/>
      <c r="TTK43" s="159"/>
      <c r="TTL43" s="160"/>
      <c r="TTQ43" s="161" t="s">
        <v>198</v>
      </c>
      <c r="TTR43" s="147"/>
      <c r="TTS43" s="159"/>
      <c r="TTT43" s="160"/>
      <c r="TTY43" s="161" t="s">
        <v>198</v>
      </c>
      <c r="TTZ43" s="147"/>
      <c r="TUA43" s="159"/>
      <c r="TUB43" s="160"/>
      <c r="TUG43" s="161" t="s">
        <v>198</v>
      </c>
      <c r="TUH43" s="147"/>
      <c r="TUI43" s="159"/>
      <c r="TUJ43" s="160"/>
      <c r="TUO43" s="161" t="s">
        <v>198</v>
      </c>
      <c r="TUP43" s="147"/>
      <c r="TUQ43" s="159"/>
      <c r="TUR43" s="160"/>
      <c r="TUW43" s="161" t="s">
        <v>198</v>
      </c>
      <c r="TUX43" s="147"/>
      <c r="TUY43" s="159"/>
      <c r="TUZ43" s="160"/>
      <c r="TVE43" s="161" t="s">
        <v>198</v>
      </c>
      <c r="TVF43" s="147"/>
      <c r="TVG43" s="159"/>
      <c r="TVH43" s="160"/>
      <c r="TVM43" s="161" t="s">
        <v>198</v>
      </c>
      <c r="TVN43" s="147"/>
      <c r="TVO43" s="159"/>
      <c r="TVP43" s="160"/>
      <c r="TVU43" s="161" t="s">
        <v>198</v>
      </c>
      <c r="TVV43" s="147"/>
      <c r="TVW43" s="159"/>
      <c r="TVX43" s="160"/>
      <c r="TWC43" s="161" t="s">
        <v>198</v>
      </c>
      <c r="TWD43" s="147"/>
      <c r="TWE43" s="159"/>
      <c r="TWF43" s="160"/>
      <c r="TWK43" s="161" t="s">
        <v>198</v>
      </c>
      <c r="TWL43" s="147"/>
      <c r="TWM43" s="159"/>
      <c r="TWN43" s="160"/>
      <c r="TWS43" s="161" t="s">
        <v>198</v>
      </c>
      <c r="TWT43" s="147"/>
      <c r="TWU43" s="159"/>
      <c r="TWV43" s="160"/>
      <c r="TXA43" s="161" t="s">
        <v>198</v>
      </c>
      <c r="TXB43" s="147"/>
      <c r="TXC43" s="159"/>
      <c r="TXD43" s="160"/>
      <c r="TXI43" s="161" t="s">
        <v>198</v>
      </c>
      <c r="TXJ43" s="147"/>
      <c r="TXK43" s="159"/>
      <c r="TXL43" s="160"/>
      <c r="TXQ43" s="161" t="s">
        <v>198</v>
      </c>
      <c r="TXR43" s="147"/>
      <c r="TXS43" s="159"/>
      <c r="TXT43" s="160"/>
      <c r="TXY43" s="161" t="s">
        <v>198</v>
      </c>
      <c r="TXZ43" s="147"/>
      <c r="TYA43" s="159"/>
      <c r="TYB43" s="160"/>
      <c r="TYG43" s="161" t="s">
        <v>198</v>
      </c>
      <c r="TYH43" s="147"/>
      <c r="TYI43" s="159"/>
      <c r="TYJ43" s="160"/>
      <c r="TYO43" s="161" t="s">
        <v>198</v>
      </c>
      <c r="TYP43" s="147"/>
      <c r="TYQ43" s="159"/>
      <c r="TYR43" s="160"/>
      <c r="TYW43" s="161" t="s">
        <v>198</v>
      </c>
      <c r="TYX43" s="147"/>
      <c r="TYY43" s="159"/>
      <c r="TYZ43" s="160"/>
      <c r="TZE43" s="161" t="s">
        <v>198</v>
      </c>
      <c r="TZF43" s="147"/>
      <c r="TZG43" s="159"/>
      <c r="TZH43" s="160"/>
      <c r="TZM43" s="161" t="s">
        <v>198</v>
      </c>
      <c r="TZN43" s="147"/>
      <c r="TZO43" s="159"/>
      <c r="TZP43" s="160"/>
      <c r="TZU43" s="161" t="s">
        <v>198</v>
      </c>
      <c r="TZV43" s="147"/>
      <c r="TZW43" s="159"/>
      <c r="TZX43" s="160"/>
      <c r="UAC43" s="161" t="s">
        <v>198</v>
      </c>
      <c r="UAD43" s="147"/>
      <c r="UAE43" s="159"/>
      <c r="UAF43" s="160"/>
      <c r="UAK43" s="161" t="s">
        <v>198</v>
      </c>
      <c r="UAL43" s="147"/>
      <c r="UAM43" s="159"/>
      <c r="UAN43" s="160"/>
      <c r="UAS43" s="161" t="s">
        <v>198</v>
      </c>
      <c r="UAT43" s="147"/>
      <c r="UAU43" s="159"/>
      <c r="UAV43" s="160"/>
      <c r="UBA43" s="161" t="s">
        <v>198</v>
      </c>
      <c r="UBB43" s="147"/>
      <c r="UBC43" s="159"/>
      <c r="UBD43" s="160"/>
      <c r="UBI43" s="161" t="s">
        <v>198</v>
      </c>
      <c r="UBJ43" s="147"/>
      <c r="UBK43" s="159"/>
      <c r="UBL43" s="160"/>
      <c r="UBQ43" s="161" t="s">
        <v>198</v>
      </c>
      <c r="UBR43" s="147"/>
      <c r="UBS43" s="159"/>
      <c r="UBT43" s="160"/>
      <c r="UBY43" s="161" t="s">
        <v>198</v>
      </c>
      <c r="UBZ43" s="147"/>
      <c r="UCA43" s="159"/>
      <c r="UCB43" s="160"/>
      <c r="UCG43" s="161" t="s">
        <v>198</v>
      </c>
      <c r="UCH43" s="147"/>
      <c r="UCI43" s="159"/>
      <c r="UCJ43" s="160"/>
      <c r="UCO43" s="161" t="s">
        <v>198</v>
      </c>
      <c r="UCP43" s="147"/>
      <c r="UCQ43" s="159"/>
      <c r="UCR43" s="160"/>
      <c r="UCW43" s="161" t="s">
        <v>198</v>
      </c>
      <c r="UCX43" s="147"/>
      <c r="UCY43" s="159"/>
      <c r="UCZ43" s="160"/>
      <c r="UDE43" s="161" t="s">
        <v>198</v>
      </c>
      <c r="UDF43" s="147"/>
      <c r="UDG43" s="159"/>
      <c r="UDH43" s="160"/>
      <c r="UDM43" s="161" t="s">
        <v>198</v>
      </c>
      <c r="UDN43" s="147"/>
      <c r="UDO43" s="159"/>
      <c r="UDP43" s="160"/>
      <c r="UDU43" s="161" t="s">
        <v>198</v>
      </c>
      <c r="UDV43" s="147"/>
      <c r="UDW43" s="159"/>
      <c r="UDX43" s="160"/>
      <c r="UEC43" s="161" t="s">
        <v>198</v>
      </c>
      <c r="UED43" s="147"/>
      <c r="UEE43" s="159"/>
      <c r="UEF43" s="160"/>
      <c r="UEK43" s="161" t="s">
        <v>198</v>
      </c>
      <c r="UEL43" s="147"/>
      <c r="UEM43" s="159"/>
      <c r="UEN43" s="160"/>
      <c r="UES43" s="161" t="s">
        <v>198</v>
      </c>
      <c r="UET43" s="147"/>
      <c r="UEU43" s="159"/>
      <c r="UEV43" s="160"/>
      <c r="UFA43" s="161" t="s">
        <v>198</v>
      </c>
      <c r="UFB43" s="147"/>
      <c r="UFC43" s="159"/>
      <c r="UFD43" s="160"/>
      <c r="UFI43" s="161" t="s">
        <v>198</v>
      </c>
      <c r="UFJ43" s="147"/>
      <c r="UFK43" s="159"/>
      <c r="UFL43" s="160"/>
      <c r="UFQ43" s="161" t="s">
        <v>198</v>
      </c>
      <c r="UFR43" s="147"/>
      <c r="UFS43" s="159"/>
      <c r="UFT43" s="160"/>
      <c r="UFY43" s="161" t="s">
        <v>198</v>
      </c>
      <c r="UFZ43" s="147"/>
      <c r="UGA43" s="159"/>
      <c r="UGB43" s="160"/>
      <c r="UGG43" s="161" t="s">
        <v>198</v>
      </c>
      <c r="UGH43" s="147"/>
      <c r="UGI43" s="159"/>
      <c r="UGJ43" s="160"/>
      <c r="UGO43" s="161" t="s">
        <v>198</v>
      </c>
      <c r="UGP43" s="147"/>
      <c r="UGQ43" s="159"/>
      <c r="UGR43" s="160"/>
      <c r="UGW43" s="161" t="s">
        <v>198</v>
      </c>
      <c r="UGX43" s="147"/>
      <c r="UGY43" s="159"/>
      <c r="UGZ43" s="160"/>
      <c r="UHE43" s="161" t="s">
        <v>198</v>
      </c>
      <c r="UHF43" s="147"/>
      <c r="UHG43" s="159"/>
      <c r="UHH43" s="160"/>
      <c r="UHM43" s="161" t="s">
        <v>198</v>
      </c>
      <c r="UHN43" s="147"/>
      <c r="UHO43" s="159"/>
      <c r="UHP43" s="160"/>
      <c r="UHU43" s="161" t="s">
        <v>198</v>
      </c>
      <c r="UHV43" s="147"/>
      <c r="UHW43" s="159"/>
      <c r="UHX43" s="160"/>
      <c r="UIC43" s="161" t="s">
        <v>198</v>
      </c>
      <c r="UID43" s="147"/>
      <c r="UIE43" s="159"/>
      <c r="UIF43" s="160"/>
      <c r="UIK43" s="161" t="s">
        <v>198</v>
      </c>
      <c r="UIL43" s="147"/>
      <c r="UIM43" s="159"/>
      <c r="UIN43" s="160"/>
      <c r="UIS43" s="161" t="s">
        <v>198</v>
      </c>
      <c r="UIT43" s="147"/>
      <c r="UIU43" s="159"/>
      <c r="UIV43" s="160"/>
      <c r="UJA43" s="161" t="s">
        <v>198</v>
      </c>
      <c r="UJB43" s="147"/>
      <c r="UJC43" s="159"/>
      <c r="UJD43" s="160"/>
      <c r="UJI43" s="161" t="s">
        <v>198</v>
      </c>
      <c r="UJJ43" s="147"/>
      <c r="UJK43" s="159"/>
      <c r="UJL43" s="160"/>
      <c r="UJQ43" s="161" t="s">
        <v>198</v>
      </c>
      <c r="UJR43" s="147"/>
      <c r="UJS43" s="159"/>
      <c r="UJT43" s="160"/>
      <c r="UJY43" s="161" t="s">
        <v>198</v>
      </c>
      <c r="UJZ43" s="147"/>
      <c r="UKA43" s="159"/>
      <c r="UKB43" s="160"/>
      <c r="UKG43" s="161" t="s">
        <v>198</v>
      </c>
      <c r="UKH43" s="147"/>
      <c r="UKI43" s="159"/>
      <c r="UKJ43" s="160"/>
      <c r="UKO43" s="161" t="s">
        <v>198</v>
      </c>
      <c r="UKP43" s="147"/>
      <c r="UKQ43" s="159"/>
      <c r="UKR43" s="160"/>
      <c r="UKW43" s="161" t="s">
        <v>198</v>
      </c>
      <c r="UKX43" s="147"/>
      <c r="UKY43" s="159"/>
      <c r="UKZ43" s="160"/>
      <c r="ULE43" s="161" t="s">
        <v>198</v>
      </c>
      <c r="ULF43" s="147"/>
      <c r="ULG43" s="159"/>
      <c r="ULH43" s="160"/>
      <c r="ULM43" s="161" t="s">
        <v>198</v>
      </c>
      <c r="ULN43" s="147"/>
      <c r="ULO43" s="159"/>
      <c r="ULP43" s="160"/>
      <c r="ULU43" s="161" t="s">
        <v>198</v>
      </c>
      <c r="ULV43" s="147"/>
      <c r="ULW43" s="159"/>
      <c r="ULX43" s="160"/>
      <c r="UMC43" s="161" t="s">
        <v>198</v>
      </c>
      <c r="UMD43" s="147"/>
      <c r="UME43" s="159"/>
      <c r="UMF43" s="160"/>
      <c r="UMK43" s="161" t="s">
        <v>198</v>
      </c>
      <c r="UML43" s="147"/>
      <c r="UMM43" s="159"/>
      <c r="UMN43" s="160"/>
      <c r="UMS43" s="161" t="s">
        <v>198</v>
      </c>
      <c r="UMT43" s="147"/>
      <c r="UMU43" s="159"/>
      <c r="UMV43" s="160"/>
      <c r="UNA43" s="161" t="s">
        <v>198</v>
      </c>
      <c r="UNB43" s="147"/>
      <c r="UNC43" s="159"/>
      <c r="UND43" s="160"/>
      <c r="UNI43" s="161" t="s">
        <v>198</v>
      </c>
      <c r="UNJ43" s="147"/>
      <c r="UNK43" s="159"/>
      <c r="UNL43" s="160"/>
      <c r="UNQ43" s="161" t="s">
        <v>198</v>
      </c>
      <c r="UNR43" s="147"/>
      <c r="UNS43" s="159"/>
      <c r="UNT43" s="160"/>
      <c r="UNY43" s="161" t="s">
        <v>198</v>
      </c>
      <c r="UNZ43" s="147"/>
      <c r="UOA43" s="159"/>
      <c r="UOB43" s="160"/>
      <c r="UOG43" s="161" t="s">
        <v>198</v>
      </c>
      <c r="UOH43" s="147"/>
      <c r="UOI43" s="159"/>
      <c r="UOJ43" s="160"/>
      <c r="UOO43" s="161" t="s">
        <v>198</v>
      </c>
      <c r="UOP43" s="147"/>
      <c r="UOQ43" s="159"/>
      <c r="UOR43" s="160"/>
      <c r="UOW43" s="161" t="s">
        <v>198</v>
      </c>
      <c r="UOX43" s="147"/>
      <c r="UOY43" s="159"/>
      <c r="UOZ43" s="160"/>
      <c r="UPE43" s="161" t="s">
        <v>198</v>
      </c>
      <c r="UPF43" s="147"/>
      <c r="UPG43" s="159"/>
      <c r="UPH43" s="160"/>
      <c r="UPM43" s="161" t="s">
        <v>198</v>
      </c>
      <c r="UPN43" s="147"/>
      <c r="UPO43" s="159"/>
      <c r="UPP43" s="160"/>
      <c r="UPU43" s="161" t="s">
        <v>198</v>
      </c>
      <c r="UPV43" s="147"/>
      <c r="UPW43" s="159"/>
      <c r="UPX43" s="160"/>
      <c r="UQC43" s="161" t="s">
        <v>198</v>
      </c>
      <c r="UQD43" s="147"/>
      <c r="UQE43" s="159"/>
      <c r="UQF43" s="160"/>
      <c r="UQK43" s="161" t="s">
        <v>198</v>
      </c>
      <c r="UQL43" s="147"/>
      <c r="UQM43" s="159"/>
      <c r="UQN43" s="160"/>
      <c r="UQS43" s="161" t="s">
        <v>198</v>
      </c>
      <c r="UQT43" s="147"/>
      <c r="UQU43" s="159"/>
      <c r="UQV43" s="160"/>
      <c r="URA43" s="161" t="s">
        <v>198</v>
      </c>
      <c r="URB43" s="147"/>
      <c r="URC43" s="159"/>
      <c r="URD43" s="160"/>
      <c r="URI43" s="161" t="s">
        <v>198</v>
      </c>
      <c r="URJ43" s="147"/>
      <c r="URK43" s="159"/>
      <c r="URL43" s="160"/>
      <c r="URQ43" s="161" t="s">
        <v>198</v>
      </c>
      <c r="URR43" s="147"/>
      <c r="URS43" s="159"/>
      <c r="URT43" s="160"/>
      <c r="URY43" s="161" t="s">
        <v>198</v>
      </c>
      <c r="URZ43" s="147"/>
      <c r="USA43" s="159"/>
      <c r="USB43" s="160"/>
      <c r="USG43" s="161" t="s">
        <v>198</v>
      </c>
      <c r="USH43" s="147"/>
      <c r="USI43" s="159"/>
      <c r="USJ43" s="160"/>
      <c r="USO43" s="161" t="s">
        <v>198</v>
      </c>
      <c r="USP43" s="147"/>
      <c r="USQ43" s="159"/>
      <c r="USR43" s="160"/>
      <c r="USW43" s="161" t="s">
        <v>198</v>
      </c>
      <c r="USX43" s="147"/>
      <c r="USY43" s="159"/>
      <c r="USZ43" s="160"/>
      <c r="UTE43" s="161" t="s">
        <v>198</v>
      </c>
      <c r="UTF43" s="147"/>
      <c r="UTG43" s="159"/>
      <c r="UTH43" s="160"/>
      <c r="UTM43" s="161" t="s">
        <v>198</v>
      </c>
      <c r="UTN43" s="147"/>
      <c r="UTO43" s="159"/>
      <c r="UTP43" s="160"/>
      <c r="UTU43" s="161" t="s">
        <v>198</v>
      </c>
      <c r="UTV43" s="147"/>
      <c r="UTW43" s="159"/>
      <c r="UTX43" s="160"/>
      <c r="UUC43" s="161" t="s">
        <v>198</v>
      </c>
      <c r="UUD43" s="147"/>
      <c r="UUE43" s="159"/>
      <c r="UUF43" s="160"/>
      <c r="UUK43" s="161" t="s">
        <v>198</v>
      </c>
      <c r="UUL43" s="147"/>
      <c r="UUM43" s="159"/>
      <c r="UUN43" s="160"/>
      <c r="UUS43" s="161" t="s">
        <v>198</v>
      </c>
      <c r="UUT43" s="147"/>
      <c r="UUU43" s="159"/>
      <c r="UUV43" s="160"/>
      <c r="UVA43" s="161" t="s">
        <v>198</v>
      </c>
      <c r="UVB43" s="147"/>
      <c r="UVC43" s="159"/>
      <c r="UVD43" s="160"/>
      <c r="UVI43" s="161" t="s">
        <v>198</v>
      </c>
      <c r="UVJ43" s="147"/>
      <c r="UVK43" s="159"/>
      <c r="UVL43" s="160"/>
      <c r="UVQ43" s="161" t="s">
        <v>198</v>
      </c>
      <c r="UVR43" s="147"/>
      <c r="UVS43" s="159"/>
      <c r="UVT43" s="160"/>
      <c r="UVY43" s="161" t="s">
        <v>198</v>
      </c>
      <c r="UVZ43" s="147"/>
      <c r="UWA43" s="159"/>
      <c r="UWB43" s="160"/>
      <c r="UWG43" s="161" t="s">
        <v>198</v>
      </c>
      <c r="UWH43" s="147"/>
      <c r="UWI43" s="159"/>
      <c r="UWJ43" s="160"/>
      <c r="UWO43" s="161" t="s">
        <v>198</v>
      </c>
      <c r="UWP43" s="147"/>
      <c r="UWQ43" s="159"/>
      <c r="UWR43" s="160"/>
      <c r="UWW43" s="161" t="s">
        <v>198</v>
      </c>
      <c r="UWX43" s="147"/>
      <c r="UWY43" s="159"/>
      <c r="UWZ43" s="160"/>
      <c r="UXE43" s="161" t="s">
        <v>198</v>
      </c>
      <c r="UXF43" s="147"/>
      <c r="UXG43" s="159"/>
      <c r="UXH43" s="160"/>
      <c r="UXM43" s="161" t="s">
        <v>198</v>
      </c>
      <c r="UXN43" s="147"/>
      <c r="UXO43" s="159"/>
      <c r="UXP43" s="160"/>
      <c r="UXU43" s="161" t="s">
        <v>198</v>
      </c>
      <c r="UXV43" s="147"/>
      <c r="UXW43" s="159"/>
      <c r="UXX43" s="160"/>
      <c r="UYC43" s="161" t="s">
        <v>198</v>
      </c>
      <c r="UYD43" s="147"/>
      <c r="UYE43" s="159"/>
      <c r="UYF43" s="160"/>
      <c r="UYK43" s="161" t="s">
        <v>198</v>
      </c>
      <c r="UYL43" s="147"/>
      <c r="UYM43" s="159"/>
      <c r="UYN43" s="160"/>
      <c r="UYS43" s="161" t="s">
        <v>198</v>
      </c>
      <c r="UYT43" s="147"/>
      <c r="UYU43" s="159"/>
      <c r="UYV43" s="160"/>
      <c r="UZA43" s="161" t="s">
        <v>198</v>
      </c>
      <c r="UZB43" s="147"/>
      <c r="UZC43" s="159"/>
      <c r="UZD43" s="160"/>
      <c r="UZI43" s="161" t="s">
        <v>198</v>
      </c>
      <c r="UZJ43" s="147"/>
      <c r="UZK43" s="159"/>
      <c r="UZL43" s="160"/>
      <c r="UZQ43" s="161" t="s">
        <v>198</v>
      </c>
      <c r="UZR43" s="147"/>
      <c r="UZS43" s="159"/>
      <c r="UZT43" s="160"/>
      <c r="UZY43" s="161" t="s">
        <v>198</v>
      </c>
      <c r="UZZ43" s="147"/>
      <c r="VAA43" s="159"/>
      <c r="VAB43" s="160"/>
      <c r="VAG43" s="161" t="s">
        <v>198</v>
      </c>
      <c r="VAH43" s="147"/>
      <c r="VAI43" s="159"/>
      <c r="VAJ43" s="160"/>
      <c r="VAO43" s="161" t="s">
        <v>198</v>
      </c>
      <c r="VAP43" s="147"/>
      <c r="VAQ43" s="159"/>
      <c r="VAR43" s="160"/>
      <c r="VAW43" s="161" t="s">
        <v>198</v>
      </c>
      <c r="VAX43" s="147"/>
      <c r="VAY43" s="159"/>
      <c r="VAZ43" s="160"/>
      <c r="VBE43" s="161" t="s">
        <v>198</v>
      </c>
      <c r="VBF43" s="147"/>
      <c r="VBG43" s="159"/>
      <c r="VBH43" s="160"/>
      <c r="VBM43" s="161" t="s">
        <v>198</v>
      </c>
      <c r="VBN43" s="147"/>
      <c r="VBO43" s="159"/>
      <c r="VBP43" s="160"/>
      <c r="VBU43" s="161" t="s">
        <v>198</v>
      </c>
      <c r="VBV43" s="147"/>
      <c r="VBW43" s="159"/>
      <c r="VBX43" s="160"/>
      <c r="VCC43" s="161" t="s">
        <v>198</v>
      </c>
      <c r="VCD43" s="147"/>
      <c r="VCE43" s="159"/>
      <c r="VCF43" s="160"/>
      <c r="VCK43" s="161" t="s">
        <v>198</v>
      </c>
      <c r="VCL43" s="147"/>
      <c r="VCM43" s="159"/>
      <c r="VCN43" s="160"/>
      <c r="VCS43" s="161" t="s">
        <v>198</v>
      </c>
      <c r="VCT43" s="147"/>
      <c r="VCU43" s="159"/>
      <c r="VCV43" s="160"/>
      <c r="VDA43" s="161" t="s">
        <v>198</v>
      </c>
      <c r="VDB43" s="147"/>
      <c r="VDC43" s="159"/>
      <c r="VDD43" s="160"/>
      <c r="VDI43" s="161" t="s">
        <v>198</v>
      </c>
      <c r="VDJ43" s="147"/>
      <c r="VDK43" s="159"/>
      <c r="VDL43" s="160"/>
      <c r="VDQ43" s="161" t="s">
        <v>198</v>
      </c>
      <c r="VDR43" s="147"/>
      <c r="VDS43" s="159"/>
      <c r="VDT43" s="160"/>
      <c r="VDY43" s="161" t="s">
        <v>198</v>
      </c>
      <c r="VDZ43" s="147"/>
      <c r="VEA43" s="159"/>
      <c r="VEB43" s="160"/>
      <c r="VEG43" s="161" t="s">
        <v>198</v>
      </c>
      <c r="VEH43" s="147"/>
      <c r="VEI43" s="159"/>
      <c r="VEJ43" s="160"/>
      <c r="VEO43" s="161" t="s">
        <v>198</v>
      </c>
      <c r="VEP43" s="147"/>
      <c r="VEQ43" s="159"/>
      <c r="VER43" s="160"/>
      <c r="VEW43" s="161" t="s">
        <v>198</v>
      </c>
      <c r="VEX43" s="147"/>
      <c r="VEY43" s="159"/>
      <c r="VEZ43" s="160"/>
      <c r="VFE43" s="161" t="s">
        <v>198</v>
      </c>
      <c r="VFF43" s="147"/>
      <c r="VFG43" s="159"/>
      <c r="VFH43" s="160"/>
      <c r="VFM43" s="161" t="s">
        <v>198</v>
      </c>
      <c r="VFN43" s="147"/>
      <c r="VFO43" s="159"/>
      <c r="VFP43" s="160"/>
      <c r="VFU43" s="161" t="s">
        <v>198</v>
      </c>
      <c r="VFV43" s="147"/>
      <c r="VFW43" s="159"/>
      <c r="VFX43" s="160"/>
      <c r="VGC43" s="161" t="s">
        <v>198</v>
      </c>
      <c r="VGD43" s="147"/>
      <c r="VGE43" s="159"/>
      <c r="VGF43" s="160"/>
      <c r="VGK43" s="161" t="s">
        <v>198</v>
      </c>
      <c r="VGL43" s="147"/>
      <c r="VGM43" s="159"/>
      <c r="VGN43" s="160"/>
      <c r="VGS43" s="161" t="s">
        <v>198</v>
      </c>
      <c r="VGT43" s="147"/>
      <c r="VGU43" s="159"/>
      <c r="VGV43" s="160"/>
      <c r="VHA43" s="161" t="s">
        <v>198</v>
      </c>
      <c r="VHB43" s="147"/>
      <c r="VHC43" s="159"/>
      <c r="VHD43" s="160"/>
      <c r="VHI43" s="161" t="s">
        <v>198</v>
      </c>
      <c r="VHJ43" s="147"/>
      <c r="VHK43" s="159"/>
      <c r="VHL43" s="160"/>
      <c r="VHQ43" s="161" t="s">
        <v>198</v>
      </c>
      <c r="VHR43" s="147"/>
      <c r="VHS43" s="159"/>
      <c r="VHT43" s="160"/>
      <c r="VHY43" s="161" t="s">
        <v>198</v>
      </c>
      <c r="VHZ43" s="147"/>
      <c r="VIA43" s="159"/>
      <c r="VIB43" s="160"/>
      <c r="VIG43" s="161" t="s">
        <v>198</v>
      </c>
      <c r="VIH43" s="147"/>
      <c r="VII43" s="159"/>
      <c r="VIJ43" s="160"/>
      <c r="VIO43" s="161" t="s">
        <v>198</v>
      </c>
      <c r="VIP43" s="147"/>
      <c r="VIQ43" s="159"/>
      <c r="VIR43" s="160"/>
      <c r="VIW43" s="161" t="s">
        <v>198</v>
      </c>
      <c r="VIX43" s="147"/>
      <c r="VIY43" s="159"/>
      <c r="VIZ43" s="160"/>
      <c r="VJE43" s="161" t="s">
        <v>198</v>
      </c>
      <c r="VJF43" s="147"/>
      <c r="VJG43" s="159"/>
      <c r="VJH43" s="160"/>
      <c r="VJM43" s="161" t="s">
        <v>198</v>
      </c>
      <c r="VJN43" s="147"/>
      <c r="VJO43" s="159"/>
      <c r="VJP43" s="160"/>
      <c r="VJU43" s="161" t="s">
        <v>198</v>
      </c>
      <c r="VJV43" s="147"/>
      <c r="VJW43" s="159"/>
      <c r="VJX43" s="160"/>
      <c r="VKC43" s="161" t="s">
        <v>198</v>
      </c>
      <c r="VKD43" s="147"/>
      <c r="VKE43" s="159"/>
      <c r="VKF43" s="160"/>
      <c r="VKK43" s="161" t="s">
        <v>198</v>
      </c>
      <c r="VKL43" s="147"/>
      <c r="VKM43" s="159"/>
      <c r="VKN43" s="160"/>
      <c r="VKS43" s="161" t="s">
        <v>198</v>
      </c>
      <c r="VKT43" s="147"/>
      <c r="VKU43" s="159"/>
      <c r="VKV43" s="160"/>
      <c r="VLA43" s="161" t="s">
        <v>198</v>
      </c>
      <c r="VLB43" s="147"/>
      <c r="VLC43" s="159"/>
      <c r="VLD43" s="160"/>
      <c r="VLI43" s="161" t="s">
        <v>198</v>
      </c>
      <c r="VLJ43" s="147"/>
      <c r="VLK43" s="159"/>
      <c r="VLL43" s="160"/>
      <c r="VLQ43" s="161" t="s">
        <v>198</v>
      </c>
      <c r="VLR43" s="147"/>
      <c r="VLS43" s="159"/>
      <c r="VLT43" s="160"/>
      <c r="VLY43" s="161" t="s">
        <v>198</v>
      </c>
      <c r="VLZ43" s="147"/>
      <c r="VMA43" s="159"/>
      <c r="VMB43" s="160"/>
      <c r="VMG43" s="161" t="s">
        <v>198</v>
      </c>
      <c r="VMH43" s="147"/>
      <c r="VMI43" s="159"/>
      <c r="VMJ43" s="160"/>
      <c r="VMO43" s="161" t="s">
        <v>198</v>
      </c>
      <c r="VMP43" s="147"/>
      <c r="VMQ43" s="159"/>
      <c r="VMR43" s="160"/>
      <c r="VMW43" s="161" t="s">
        <v>198</v>
      </c>
      <c r="VMX43" s="147"/>
      <c r="VMY43" s="159"/>
      <c r="VMZ43" s="160"/>
      <c r="VNE43" s="161" t="s">
        <v>198</v>
      </c>
      <c r="VNF43" s="147"/>
      <c r="VNG43" s="159"/>
      <c r="VNH43" s="160"/>
      <c r="VNM43" s="161" t="s">
        <v>198</v>
      </c>
      <c r="VNN43" s="147"/>
      <c r="VNO43" s="159"/>
      <c r="VNP43" s="160"/>
      <c r="VNU43" s="161" t="s">
        <v>198</v>
      </c>
      <c r="VNV43" s="147"/>
      <c r="VNW43" s="159"/>
      <c r="VNX43" s="160"/>
      <c r="VOC43" s="161" t="s">
        <v>198</v>
      </c>
      <c r="VOD43" s="147"/>
      <c r="VOE43" s="159"/>
      <c r="VOF43" s="160"/>
      <c r="VOK43" s="161" t="s">
        <v>198</v>
      </c>
      <c r="VOL43" s="147"/>
      <c r="VOM43" s="159"/>
      <c r="VON43" s="160"/>
      <c r="VOS43" s="161" t="s">
        <v>198</v>
      </c>
      <c r="VOT43" s="147"/>
      <c r="VOU43" s="159"/>
      <c r="VOV43" s="160"/>
      <c r="VPA43" s="161" t="s">
        <v>198</v>
      </c>
      <c r="VPB43" s="147"/>
      <c r="VPC43" s="159"/>
      <c r="VPD43" s="160"/>
      <c r="VPI43" s="161" t="s">
        <v>198</v>
      </c>
      <c r="VPJ43" s="147"/>
      <c r="VPK43" s="159"/>
      <c r="VPL43" s="160"/>
      <c r="VPQ43" s="161" t="s">
        <v>198</v>
      </c>
      <c r="VPR43" s="147"/>
      <c r="VPS43" s="159"/>
      <c r="VPT43" s="160"/>
      <c r="VPY43" s="161" t="s">
        <v>198</v>
      </c>
      <c r="VPZ43" s="147"/>
      <c r="VQA43" s="159"/>
      <c r="VQB43" s="160"/>
      <c r="VQG43" s="161" t="s">
        <v>198</v>
      </c>
      <c r="VQH43" s="147"/>
      <c r="VQI43" s="159"/>
      <c r="VQJ43" s="160"/>
      <c r="VQO43" s="161" t="s">
        <v>198</v>
      </c>
      <c r="VQP43" s="147"/>
      <c r="VQQ43" s="159"/>
      <c r="VQR43" s="160"/>
      <c r="VQW43" s="161" t="s">
        <v>198</v>
      </c>
      <c r="VQX43" s="147"/>
      <c r="VQY43" s="159"/>
      <c r="VQZ43" s="160"/>
      <c r="VRE43" s="161" t="s">
        <v>198</v>
      </c>
      <c r="VRF43" s="147"/>
      <c r="VRG43" s="159"/>
      <c r="VRH43" s="160"/>
      <c r="VRM43" s="161" t="s">
        <v>198</v>
      </c>
      <c r="VRN43" s="147"/>
      <c r="VRO43" s="159"/>
      <c r="VRP43" s="160"/>
      <c r="VRU43" s="161" t="s">
        <v>198</v>
      </c>
      <c r="VRV43" s="147"/>
      <c r="VRW43" s="159"/>
      <c r="VRX43" s="160"/>
      <c r="VSC43" s="161" t="s">
        <v>198</v>
      </c>
      <c r="VSD43" s="147"/>
      <c r="VSE43" s="159"/>
      <c r="VSF43" s="160"/>
      <c r="VSK43" s="161" t="s">
        <v>198</v>
      </c>
      <c r="VSL43" s="147"/>
      <c r="VSM43" s="159"/>
      <c r="VSN43" s="160"/>
      <c r="VSS43" s="161" t="s">
        <v>198</v>
      </c>
      <c r="VST43" s="147"/>
      <c r="VSU43" s="159"/>
      <c r="VSV43" s="160"/>
      <c r="VTA43" s="161" t="s">
        <v>198</v>
      </c>
      <c r="VTB43" s="147"/>
      <c r="VTC43" s="159"/>
      <c r="VTD43" s="160"/>
      <c r="VTI43" s="161" t="s">
        <v>198</v>
      </c>
      <c r="VTJ43" s="147"/>
      <c r="VTK43" s="159"/>
      <c r="VTL43" s="160"/>
      <c r="VTQ43" s="161" t="s">
        <v>198</v>
      </c>
      <c r="VTR43" s="147"/>
      <c r="VTS43" s="159"/>
      <c r="VTT43" s="160"/>
      <c r="VTY43" s="161" t="s">
        <v>198</v>
      </c>
      <c r="VTZ43" s="147"/>
      <c r="VUA43" s="159"/>
      <c r="VUB43" s="160"/>
      <c r="VUG43" s="161" t="s">
        <v>198</v>
      </c>
      <c r="VUH43" s="147"/>
      <c r="VUI43" s="159"/>
      <c r="VUJ43" s="160"/>
      <c r="VUO43" s="161" t="s">
        <v>198</v>
      </c>
      <c r="VUP43" s="147"/>
      <c r="VUQ43" s="159"/>
      <c r="VUR43" s="160"/>
      <c r="VUW43" s="161" t="s">
        <v>198</v>
      </c>
      <c r="VUX43" s="147"/>
      <c r="VUY43" s="159"/>
      <c r="VUZ43" s="160"/>
      <c r="VVE43" s="161" t="s">
        <v>198</v>
      </c>
      <c r="VVF43" s="147"/>
      <c r="VVG43" s="159"/>
      <c r="VVH43" s="160"/>
      <c r="VVM43" s="161" t="s">
        <v>198</v>
      </c>
      <c r="VVN43" s="147"/>
      <c r="VVO43" s="159"/>
      <c r="VVP43" s="160"/>
      <c r="VVU43" s="161" t="s">
        <v>198</v>
      </c>
      <c r="VVV43" s="147"/>
      <c r="VVW43" s="159"/>
      <c r="VVX43" s="160"/>
      <c r="VWC43" s="161" t="s">
        <v>198</v>
      </c>
      <c r="VWD43" s="147"/>
      <c r="VWE43" s="159"/>
      <c r="VWF43" s="160"/>
      <c r="VWK43" s="161" t="s">
        <v>198</v>
      </c>
      <c r="VWL43" s="147"/>
      <c r="VWM43" s="159"/>
      <c r="VWN43" s="160"/>
      <c r="VWS43" s="161" t="s">
        <v>198</v>
      </c>
      <c r="VWT43" s="147"/>
      <c r="VWU43" s="159"/>
      <c r="VWV43" s="160"/>
      <c r="VXA43" s="161" t="s">
        <v>198</v>
      </c>
      <c r="VXB43" s="147"/>
      <c r="VXC43" s="159"/>
      <c r="VXD43" s="160"/>
      <c r="VXI43" s="161" t="s">
        <v>198</v>
      </c>
      <c r="VXJ43" s="147"/>
      <c r="VXK43" s="159"/>
      <c r="VXL43" s="160"/>
      <c r="VXQ43" s="161" t="s">
        <v>198</v>
      </c>
      <c r="VXR43" s="147"/>
      <c r="VXS43" s="159"/>
      <c r="VXT43" s="160"/>
      <c r="VXY43" s="161" t="s">
        <v>198</v>
      </c>
      <c r="VXZ43" s="147"/>
      <c r="VYA43" s="159"/>
      <c r="VYB43" s="160"/>
      <c r="VYG43" s="161" t="s">
        <v>198</v>
      </c>
      <c r="VYH43" s="147"/>
      <c r="VYI43" s="159"/>
      <c r="VYJ43" s="160"/>
      <c r="VYO43" s="161" t="s">
        <v>198</v>
      </c>
      <c r="VYP43" s="147"/>
      <c r="VYQ43" s="159"/>
      <c r="VYR43" s="160"/>
      <c r="VYW43" s="161" t="s">
        <v>198</v>
      </c>
      <c r="VYX43" s="147"/>
      <c r="VYY43" s="159"/>
      <c r="VYZ43" s="160"/>
      <c r="VZE43" s="161" t="s">
        <v>198</v>
      </c>
      <c r="VZF43" s="147"/>
      <c r="VZG43" s="159"/>
      <c r="VZH43" s="160"/>
      <c r="VZM43" s="161" t="s">
        <v>198</v>
      </c>
      <c r="VZN43" s="147"/>
      <c r="VZO43" s="159"/>
      <c r="VZP43" s="160"/>
      <c r="VZU43" s="161" t="s">
        <v>198</v>
      </c>
      <c r="VZV43" s="147"/>
      <c r="VZW43" s="159"/>
      <c r="VZX43" s="160"/>
      <c r="WAC43" s="161" t="s">
        <v>198</v>
      </c>
      <c r="WAD43" s="147"/>
      <c r="WAE43" s="159"/>
      <c r="WAF43" s="160"/>
      <c r="WAK43" s="161" t="s">
        <v>198</v>
      </c>
      <c r="WAL43" s="147"/>
      <c r="WAM43" s="159"/>
      <c r="WAN43" s="160"/>
      <c r="WAS43" s="161" t="s">
        <v>198</v>
      </c>
      <c r="WAT43" s="147"/>
      <c r="WAU43" s="159"/>
      <c r="WAV43" s="160"/>
      <c r="WBA43" s="161" t="s">
        <v>198</v>
      </c>
      <c r="WBB43" s="147"/>
      <c r="WBC43" s="159"/>
      <c r="WBD43" s="160"/>
      <c r="WBI43" s="161" t="s">
        <v>198</v>
      </c>
      <c r="WBJ43" s="147"/>
      <c r="WBK43" s="159"/>
      <c r="WBL43" s="160"/>
      <c r="WBQ43" s="161" t="s">
        <v>198</v>
      </c>
      <c r="WBR43" s="147"/>
      <c r="WBS43" s="159"/>
      <c r="WBT43" s="160"/>
      <c r="WBY43" s="161" t="s">
        <v>198</v>
      </c>
      <c r="WBZ43" s="147"/>
      <c r="WCA43" s="159"/>
      <c r="WCB43" s="160"/>
      <c r="WCG43" s="161" t="s">
        <v>198</v>
      </c>
      <c r="WCH43" s="147"/>
      <c r="WCI43" s="159"/>
      <c r="WCJ43" s="160"/>
      <c r="WCO43" s="161" t="s">
        <v>198</v>
      </c>
      <c r="WCP43" s="147"/>
      <c r="WCQ43" s="159"/>
      <c r="WCR43" s="160"/>
      <c r="WCW43" s="161" t="s">
        <v>198</v>
      </c>
      <c r="WCX43" s="147"/>
      <c r="WCY43" s="159"/>
      <c r="WCZ43" s="160"/>
      <c r="WDE43" s="161" t="s">
        <v>198</v>
      </c>
      <c r="WDF43" s="147"/>
      <c r="WDG43" s="159"/>
      <c r="WDH43" s="160"/>
      <c r="WDM43" s="161" t="s">
        <v>198</v>
      </c>
      <c r="WDN43" s="147"/>
      <c r="WDO43" s="159"/>
      <c r="WDP43" s="160"/>
      <c r="WDU43" s="161" t="s">
        <v>198</v>
      </c>
      <c r="WDV43" s="147"/>
      <c r="WDW43" s="159"/>
      <c r="WDX43" s="160"/>
      <c r="WEC43" s="161" t="s">
        <v>198</v>
      </c>
      <c r="WED43" s="147"/>
      <c r="WEE43" s="159"/>
      <c r="WEF43" s="160"/>
      <c r="WEK43" s="161" t="s">
        <v>198</v>
      </c>
      <c r="WEL43" s="147"/>
      <c r="WEM43" s="159"/>
      <c r="WEN43" s="160"/>
      <c r="WES43" s="161" t="s">
        <v>198</v>
      </c>
      <c r="WET43" s="147"/>
      <c r="WEU43" s="159"/>
      <c r="WEV43" s="160"/>
      <c r="WFA43" s="161" t="s">
        <v>198</v>
      </c>
      <c r="WFB43" s="147"/>
      <c r="WFC43" s="159"/>
      <c r="WFD43" s="160"/>
      <c r="WFI43" s="161" t="s">
        <v>198</v>
      </c>
      <c r="WFJ43" s="147"/>
      <c r="WFK43" s="159"/>
      <c r="WFL43" s="160"/>
      <c r="WFQ43" s="161" t="s">
        <v>198</v>
      </c>
      <c r="WFR43" s="147"/>
      <c r="WFS43" s="159"/>
      <c r="WFT43" s="160"/>
      <c r="WFY43" s="161" t="s">
        <v>198</v>
      </c>
      <c r="WFZ43" s="147"/>
      <c r="WGA43" s="159"/>
      <c r="WGB43" s="160"/>
      <c r="WGG43" s="161" t="s">
        <v>198</v>
      </c>
      <c r="WGH43" s="147"/>
      <c r="WGI43" s="159"/>
      <c r="WGJ43" s="160"/>
      <c r="WGO43" s="161" t="s">
        <v>198</v>
      </c>
      <c r="WGP43" s="147"/>
      <c r="WGQ43" s="159"/>
      <c r="WGR43" s="160"/>
      <c r="WGW43" s="161" t="s">
        <v>198</v>
      </c>
      <c r="WGX43" s="147"/>
      <c r="WGY43" s="159"/>
      <c r="WGZ43" s="160"/>
      <c r="WHE43" s="161" t="s">
        <v>198</v>
      </c>
      <c r="WHF43" s="147"/>
      <c r="WHG43" s="159"/>
      <c r="WHH43" s="160"/>
      <c r="WHM43" s="161" t="s">
        <v>198</v>
      </c>
      <c r="WHN43" s="147"/>
      <c r="WHO43" s="159"/>
      <c r="WHP43" s="160"/>
      <c r="WHU43" s="161" t="s">
        <v>198</v>
      </c>
      <c r="WHV43" s="147"/>
      <c r="WHW43" s="159"/>
      <c r="WHX43" s="160"/>
      <c r="WIC43" s="161" t="s">
        <v>198</v>
      </c>
      <c r="WID43" s="147"/>
      <c r="WIE43" s="159"/>
      <c r="WIF43" s="160"/>
      <c r="WIK43" s="161" t="s">
        <v>198</v>
      </c>
      <c r="WIL43" s="147"/>
      <c r="WIM43" s="159"/>
      <c r="WIN43" s="160"/>
      <c r="WIS43" s="161" t="s">
        <v>198</v>
      </c>
      <c r="WIT43" s="147"/>
      <c r="WIU43" s="159"/>
      <c r="WIV43" s="160"/>
      <c r="WJA43" s="161" t="s">
        <v>198</v>
      </c>
      <c r="WJB43" s="147"/>
      <c r="WJC43" s="159"/>
      <c r="WJD43" s="160"/>
      <c r="WJI43" s="161" t="s">
        <v>198</v>
      </c>
      <c r="WJJ43" s="147"/>
      <c r="WJK43" s="159"/>
      <c r="WJL43" s="160"/>
      <c r="WJQ43" s="161" t="s">
        <v>198</v>
      </c>
      <c r="WJR43" s="147"/>
      <c r="WJS43" s="159"/>
      <c r="WJT43" s="160"/>
      <c r="WJY43" s="161" t="s">
        <v>198</v>
      </c>
      <c r="WJZ43" s="147"/>
      <c r="WKA43" s="159"/>
      <c r="WKB43" s="160"/>
      <c r="WKG43" s="161" t="s">
        <v>198</v>
      </c>
      <c r="WKH43" s="147"/>
      <c r="WKI43" s="159"/>
      <c r="WKJ43" s="160"/>
      <c r="WKO43" s="161" t="s">
        <v>198</v>
      </c>
      <c r="WKP43" s="147"/>
      <c r="WKQ43" s="159"/>
      <c r="WKR43" s="160"/>
      <c r="WKW43" s="161" t="s">
        <v>198</v>
      </c>
      <c r="WKX43" s="147"/>
      <c r="WKY43" s="159"/>
      <c r="WKZ43" s="160"/>
      <c r="WLE43" s="161" t="s">
        <v>198</v>
      </c>
      <c r="WLF43" s="147"/>
      <c r="WLG43" s="159"/>
      <c r="WLH43" s="160"/>
      <c r="WLM43" s="161" t="s">
        <v>198</v>
      </c>
      <c r="WLN43" s="147"/>
      <c r="WLO43" s="159"/>
      <c r="WLP43" s="160"/>
      <c r="WLU43" s="161" t="s">
        <v>198</v>
      </c>
      <c r="WLV43" s="147"/>
      <c r="WLW43" s="159"/>
      <c r="WLX43" s="160"/>
      <c r="WMC43" s="161" t="s">
        <v>198</v>
      </c>
      <c r="WMD43" s="147"/>
      <c r="WME43" s="159"/>
      <c r="WMF43" s="160"/>
      <c r="WMK43" s="161" t="s">
        <v>198</v>
      </c>
      <c r="WML43" s="147"/>
      <c r="WMM43" s="159"/>
      <c r="WMN43" s="160"/>
      <c r="WMS43" s="161" t="s">
        <v>198</v>
      </c>
      <c r="WMT43" s="147"/>
      <c r="WMU43" s="159"/>
      <c r="WMV43" s="160"/>
      <c r="WNA43" s="161" t="s">
        <v>198</v>
      </c>
      <c r="WNB43" s="147"/>
      <c r="WNC43" s="159"/>
      <c r="WND43" s="160"/>
      <c r="WNI43" s="161" t="s">
        <v>198</v>
      </c>
      <c r="WNJ43" s="147"/>
      <c r="WNK43" s="159"/>
      <c r="WNL43" s="160"/>
      <c r="WNQ43" s="161" t="s">
        <v>198</v>
      </c>
      <c r="WNR43" s="147"/>
      <c r="WNS43" s="159"/>
      <c r="WNT43" s="160"/>
      <c r="WNY43" s="161" t="s">
        <v>198</v>
      </c>
      <c r="WNZ43" s="147"/>
      <c r="WOA43" s="159"/>
      <c r="WOB43" s="160"/>
      <c r="WOG43" s="161" t="s">
        <v>198</v>
      </c>
      <c r="WOH43" s="147"/>
      <c r="WOI43" s="159"/>
      <c r="WOJ43" s="160"/>
      <c r="WOO43" s="161" t="s">
        <v>198</v>
      </c>
      <c r="WOP43" s="147"/>
      <c r="WOQ43" s="159"/>
      <c r="WOR43" s="160"/>
      <c r="WOW43" s="161" t="s">
        <v>198</v>
      </c>
      <c r="WOX43" s="147"/>
      <c r="WOY43" s="159"/>
      <c r="WOZ43" s="160"/>
      <c r="WPE43" s="161" t="s">
        <v>198</v>
      </c>
      <c r="WPF43" s="147"/>
      <c r="WPG43" s="159"/>
      <c r="WPH43" s="160"/>
      <c r="WPM43" s="161" t="s">
        <v>198</v>
      </c>
      <c r="WPN43" s="147"/>
      <c r="WPO43" s="159"/>
      <c r="WPP43" s="160"/>
      <c r="WPU43" s="161" t="s">
        <v>198</v>
      </c>
      <c r="WPV43" s="147"/>
      <c r="WPW43" s="159"/>
      <c r="WPX43" s="160"/>
      <c r="WQC43" s="161" t="s">
        <v>198</v>
      </c>
      <c r="WQD43" s="147"/>
      <c r="WQE43" s="159"/>
      <c r="WQF43" s="160"/>
      <c r="WQK43" s="161" t="s">
        <v>198</v>
      </c>
      <c r="WQL43" s="147"/>
      <c r="WQM43" s="159"/>
      <c r="WQN43" s="160"/>
      <c r="WQS43" s="161" t="s">
        <v>198</v>
      </c>
      <c r="WQT43" s="147"/>
      <c r="WQU43" s="159"/>
      <c r="WQV43" s="160"/>
      <c r="WRA43" s="161" t="s">
        <v>198</v>
      </c>
      <c r="WRB43" s="147"/>
      <c r="WRC43" s="159"/>
      <c r="WRD43" s="160"/>
      <c r="WRI43" s="161" t="s">
        <v>198</v>
      </c>
      <c r="WRJ43" s="147"/>
      <c r="WRK43" s="159"/>
      <c r="WRL43" s="160"/>
      <c r="WRQ43" s="161" t="s">
        <v>198</v>
      </c>
      <c r="WRR43" s="147"/>
      <c r="WRS43" s="159"/>
      <c r="WRT43" s="160"/>
      <c r="WRY43" s="161" t="s">
        <v>198</v>
      </c>
      <c r="WRZ43" s="147"/>
      <c r="WSA43" s="159"/>
      <c r="WSB43" s="160"/>
      <c r="WSG43" s="161" t="s">
        <v>198</v>
      </c>
      <c r="WSH43" s="147"/>
      <c r="WSI43" s="159"/>
      <c r="WSJ43" s="160"/>
      <c r="WSO43" s="161" t="s">
        <v>198</v>
      </c>
      <c r="WSP43" s="147"/>
      <c r="WSQ43" s="159"/>
      <c r="WSR43" s="160"/>
      <c r="WSW43" s="161" t="s">
        <v>198</v>
      </c>
      <c r="WSX43" s="147"/>
      <c r="WSY43" s="159"/>
      <c r="WSZ43" s="160"/>
      <c r="WTE43" s="161" t="s">
        <v>198</v>
      </c>
      <c r="WTF43" s="147"/>
      <c r="WTG43" s="159"/>
      <c r="WTH43" s="160"/>
      <c r="WTM43" s="161" t="s">
        <v>198</v>
      </c>
      <c r="WTN43" s="147"/>
      <c r="WTO43" s="159"/>
      <c r="WTP43" s="160"/>
      <c r="WTU43" s="161" t="s">
        <v>198</v>
      </c>
      <c r="WTV43" s="147"/>
      <c r="WTW43" s="159"/>
      <c r="WTX43" s="160"/>
      <c r="WUC43" s="161" t="s">
        <v>198</v>
      </c>
      <c r="WUD43" s="147"/>
      <c r="WUE43" s="159"/>
      <c r="WUF43" s="160"/>
      <c r="WUK43" s="161" t="s">
        <v>198</v>
      </c>
      <c r="WUL43" s="147"/>
      <c r="WUM43" s="159"/>
      <c r="WUN43" s="160"/>
      <c r="WUS43" s="161" t="s">
        <v>198</v>
      </c>
      <c r="WUT43" s="147"/>
      <c r="WUU43" s="159"/>
      <c r="WUV43" s="160"/>
      <c r="WVA43" s="161" t="s">
        <v>198</v>
      </c>
      <c r="WVB43" s="147"/>
      <c r="WVC43" s="159"/>
      <c r="WVD43" s="160"/>
      <c r="WVI43" s="161" t="s">
        <v>198</v>
      </c>
      <c r="WVJ43" s="147"/>
      <c r="WVK43" s="159"/>
      <c r="WVL43" s="160"/>
      <c r="WVQ43" s="161" t="s">
        <v>198</v>
      </c>
      <c r="WVR43" s="147"/>
      <c r="WVS43" s="159"/>
      <c r="WVT43" s="160"/>
      <c r="WVY43" s="161" t="s">
        <v>198</v>
      </c>
      <c r="WVZ43" s="147"/>
      <c r="WWA43" s="159"/>
      <c r="WWB43" s="160"/>
      <c r="WWG43" s="161" t="s">
        <v>198</v>
      </c>
      <c r="WWH43" s="147"/>
      <c r="WWI43" s="159"/>
      <c r="WWJ43" s="160"/>
      <c r="WWO43" s="161" t="s">
        <v>198</v>
      </c>
      <c r="WWP43" s="147"/>
      <c r="WWQ43" s="159"/>
      <c r="WWR43" s="160"/>
      <c r="WWW43" s="161" t="s">
        <v>198</v>
      </c>
      <c r="WWX43" s="147"/>
      <c r="WWY43" s="159"/>
      <c r="WWZ43" s="160"/>
      <c r="WXE43" s="161" t="s">
        <v>198</v>
      </c>
      <c r="WXF43" s="147"/>
      <c r="WXG43" s="159"/>
      <c r="WXH43" s="160"/>
      <c r="WXM43" s="161" t="s">
        <v>198</v>
      </c>
      <c r="WXN43" s="147"/>
      <c r="WXO43" s="159"/>
      <c r="WXP43" s="160"/>
      <c r="WXU43" s="161" t="s">
        <v>198</v>
      </c>
      <c r="WXV43" s="147"/>
      <c r="WXW43" s="159"/>
      <c r="WXX43" s="160"/>
      <c r="WYC43" s="161" t="s">
        <v>198</v>
      </c>
      <c r="WYD43" s="147"/>
      <c r="WYE43" s="159"/>
      <c r="WYF43" s="160"/>
      <c r="WYK43" s="161" t="s">
        <v>198</v>
      </c>
      <c r="WYL43" s="147"/>
      <c r="WYM43" s="159"/>
      <c r="WYN43" s="160"/>
      <c r="WYS43" s="161" t="s">
        <v>198</v>
      </c>
      <c r="WYT43" s="147"/>
      <c r="WYU43" s="159"/>
      <c r="WYV43" s="160"/>
      <c r="WZA43" s="161" t="s">
        <v>198</v>
      </c>
      <c r="WZB43" s="147"/>
      <c r="WZC43" s="159"/>
      <c r="WZD43" s="160"/>
      <c r="WZI43" s="161" t="s">
        <v>198</v>
      </c>
      <c r="WZJ43" s="147"/>
      <c r="WZK43" s="159"/>
      <c r="WZL43" s="160"/>
      <c r="WZQ43" s="161" t="s">
        <v>198</v>
      </c>
      <c r="WZR43" s="147"/>
      <c r="WZS43" s="159"/>
      <c r="WZT43" s="160"/>
      <c r="WZY43" s="161" t="s">
        <v>198</v>
      </c>
      <c r="WZZ43" s="147"/>
      <c r="XAA43" s="159"/>
      <c r="XAB43" s="160"/>
      <c r="XAG43" s="161" t="s">
        <v>198</v>
      </c>
      <c r="XAH43" s="147"/>
      <c r="XAI43" s="159"/>
      <c r="XAJ43" s="160"/>
      <c r="XAO43" s="161" t="s">
        <v>198</v>
      </c>
      <c r="XAP43" s="147"/>
      <c r="XAQ43" s="159"/>
      <c r="XAR43" s="160"/>
      <c r="XAW43" s="161" t="s">
        <v>198</v>
      </c>
      <c r="XAX43" s="147"/>
      <c r="XAY43" s="159"/>
      <c r="XAZ43" s="160"/>
      <c r="XBE43" s="161" t="s">
        <v>198</v>
      </c>
      <c r="XBF43" s="147"/>
      <c r="XBG43" s="159"/>
      <c r="XBH43" s="160"/>
      <c r="XBM43" s="161" t="s">
        <v>198</v>
      </c>
      <c r="XBN43" s="147"/>
      <c r="XBO43" s="159"/>
      <c r="XBP43" s="160"/>
      <c r="XBU43" s="161" t="s">
        <v>198</v>
      </c>
      <c r="XBV43" s="147"/>
      <c r="XBW43" s="159"/>
      <c r="XBX43" s="160"/>
      <c r="XCC43" s="161" t="s">
        <v>198</v>
      </c>
      <c r="XCD43" s="147"/>
      <c r="XCE43" s="159"/>
      <c r="XCF43" s="160"/>
      <c r="XCK43" s="161" t="s">
        <v>198</v>
      </c>
      <c r="XCL43" s="147"/>
      <c r="XCM43" s="159"/>
      <c r="XCN43" s="160"/>
      <c r="XCS43" s="161" t="s">
        <v>198</v>
      </c>
      <c r="XCT43" s="147"/>
      <c r="XCU43" s="159"/>
      <c r="XCV43" s="160"/>
      <c r="XDA43" s="161" t="s">
        <v>198</v>
      </c>
      <c r="XDB43" s="147"/>
      <c r="XDC43" s="159"/>
      <c r="XDD43" s="160"/>
      <c r="XDI43" s="161" t="s">
        <v>198</v>
      </c>
      <c r="XDJ43" s="147"/>
      <c r="XDK43" s="159"/>
      <c r="XDL43" s="160"/>
      <c r="XDQ43" s="161" t="s">
        <v>198</v>
      </c>
      <c r="XDR43" s="147"/>
      <c r="XDS43" s="159"/>
      <c r="XDT43" s="160"/>
      <c r="XDY43" s="161" t="s">
        <v>198</v>
      </c>
      <c r="XDZ43" s="147"/>
      <c r="XEA43" s="159"/>
      <c r="XEB43" s="160"/>
      <c r="XEG43" s="161" t="s">
        <v>198</v>
      </c>
      <c r="XEH43" s="147"/>
      <c r="XEI43" s="159"/>
      <c r="XEJ43" s="160"/>
      <c r="XEO43" s="161" t="s">
        <v>198</v>
      </c>
      <c r="XEP43" s="147"/>
      <c r="XEQ43" s="159"/>
      <c r="XER43" s="160"/>
      <c r="XEW43" s="161" t="s">
        <v>198</v>
      </c>
      <c r="XEX43" s="147"/>
      <c r="XEY43" s="159"/>
      <c r="XEZ43" s="160"/>
    </row>
    <row r="46" spans="1:1020 1025:2044 2049:3068 3073:4092 4097:5116 5121:6140 6145:7164 7169:8188 8193:9212 9217:10236 10241:11260 11265:12284 12289:13308 13313:14332 14337:15356 15361:16380">
      <c r="A46" s="174" t="s">
        <v>37</v>
      </c>
      <c r="B46" s="174"/>
      <c r="C46" s="174"/>
    </row>
    <row r="47" spans="1:1020 1025:2044 2049:3068 3073:4092 4097:5116 5121:6140 6145:7164 7169:8188 8193:9212 9217:10236 10241:11260 11265:12284 12289:13308 13313:14332 14337:15356 15361:16380" ht="16.5" thickBot="1"/>
    <row r="48" spans="1:1020 1025:2044 2049:3068 3073:4092 4097:5116 5121:6140 6145:7164 7169:8188 8193:9212 9217:10236 10241:11260 11265:12284 12289:13308 13313:14332 14337:15356 15361:16380" ht="16.5" thickBot="1">
      <c r="A48" s="3" t="s">
        <v>38</v>
      </c>
      <c r="B48" s="13" t="s">
        <v>39</v>
      </c>
      <c r="C48" s="13" t="s">
        <v>12</v>
      </c>
    </row>
    <row r="49" spans="1:3" ht="16.5" thickBot="1">
      <c r="A49" s="5" t="s">
        <v>13</v>
      </c>
      <c r="B49" s="6" t="s">
        <v>203</v>
      </c>
      <c r="C49" s="162"/>
    </row>
    <row r="50" spans="1:3" ht="16.5" thickBot="1">
      <c r="A50" s="5" t="s">
        <v>14</v>
      </c>
      <c r="B50" s="6" t="s">
        <v>41</v>
      </c>
      <c r="C50" s="7"/>
    </row>
    <row r="51" spans="1:3" ht="16.5" thickBot="1">
      <c r="A51" s="5" t="s">
        <v>15</v>
      </c>
      <c r="B51" s="169" t="s">
        <v>231</v>
      </c>
      <c r="C51" s="7"/>
    </row>
    <row r="52" spans="1:3" ht="16.5" thickBot="1">
      <c r="A52" s="5" t="s">
        <v>17</v>
      </c>
      <c r="B52" s="169" t="s">
        <v>22</v>
      </c>
      <c r="C52" s="7"/>
    </row>
    <row r="53" spans="1:3" ht="16.5" thickBot="1">
      <c r="A53" s="171" t="s">
        <v>1</v>
      </c>
      <c r="B53" s="172"/>
      <c r="C53" s="18">
        <f>C49</f>
        <v>0</v>
      </c>
    </row>
    <row r="56" spans="1:3">
      <c r="A56" s="174" t="s">
        <v>42</v>
      </c>
      <c r="B56" s="174"/>
      <c r="C56" s="174"/>
    </row>
    <row r="57" spans="1:3" ht="16.5" thickBot="1"/>
    <row r="58" spans="1:3" ht="16.5" thickBot="1">
      <c r="A58" s="3">
        <v>2</v>
      </c>
      <c r="B58" s="13" t="s">
        <v>43</v>
      </c>
      <c r="C58" s="13" t="s">
        <v>12</v>
      </c>
    </row>
    <row r="59" spans="1:3" ht="16.5" thickBot="1">
      <c r="A59" s="5" t="s">
        <v>25</v>
      </c>
      <c r="B59" s="6" t="s">
        <v>26</v>
      </c>
      <c r="C59" s="14">
        <f>SUM(C26)</f>
        <v>0</v>
      </c>
    </row>
    <row r="60" spans="1:3" ht="16.5" thickBot="1">
      <c r="A60" s="5" t="s">
        <v>28</v>
      </c>
      <c r="B60" s="6" t="s">
        <v>29</v>
      </c>
      <c r="C60" s="14">
        <f>SUM(D40)</f>
        <v>0</v>
      </c>
    </row>
    <row r="61" spans="1:3" ht="16.5" thickBot="1">
      <c r="A61" s="5" t="s">
        <v>38</v>
      </c>
      <c r="B61" s="6" t="s">
        <v>39</v>
      </c>
      <c r="C61" s="14">
        <f>SUM(C53)</f>
        <v>0</v>
      </c>
    </row>
    <row r="62" spans="1:3" ht="16.5" thickBot="1">
      <c r="A62" s="171" t="s">
        <v>1</v>
      </c>
      <c r="B62" s="172"/>
      <c r="C62" s="163">
        <f>SUM(C59:C61)</f>
        <v>0</v>
      </c>
    </row>
    <row r="63" spans="1:3">
      <c r="A63" s="1"/>
    </row>
    <row r="65" spans="1:3">
      <c r="A65" s="173" t="s">
        <v>44</v>
      </c>
      <c r="B65" s="173"/>
      <c r="C65" s="173"/>
    </row>
    <row r="66" spans="1:3" ht="16.5" thickBot="1"/>
    <row r="67" spans="1:3" ht="16.5" thickBot="1">
      <c r="A67" s="3">
        <v>3</v>
      </c>
      <c r="B67" s="13" t="s">
        <v>45</v>
      </c>
      <c r="C67" s="13" t="s">
        <v>12</v>
      </c>
    </row>
    <row r="68" spans="1:3" ht="16.5" thickBot="1">
      <c r="A68" s="5" t="s">
        <v>13</v>
      </c>
      <c r="B68" s="9" t="s">
        <v>194</v>
      </c>
      <c r="C68" s="163">
        <f>C$16*0.42%</f>
        <v>0</v>
      </c>
    </row>
    <row r="69" spans="1:3" ht="16.5" thickBot="1">
      <c r="A69" s="5" t="s">
        <v>14</v>
      </c>
      <c r="B69" s="9" t="s">
        <v>205</v>
      </c>
      <c r="C69" s="163">
        <f>C$68*(8%)</f>
        <v>0</v>
      </c>
    </row>
    <row r="70" spans="1:3" ht="32.25" thickBot="1">
      <c r="A70" s="5" t="s">
        <v>15</v>
      </c>
      <c r="B70" s="9" t="s">
        <v>206</v>
      </c>
      <c r="C70" s="163">
        <f>4%*C68</f>
        <v>0</v>
      </c>
    </row>
    <row r="71" spans="1:3" ht="16.5" thickBot="1">
      <c r="A71" s="5" t="s">
        <v>17</v>
      </c>
      <c r="B71" s="9" t="s">
        <v>74</v>
      </c>
      <c r="C71" s="163">
        <f>C$16*1.94%</f>
        <v>0</v>
      </c>
    </row>
    <row r="72" spans="1:3" ht="16.5" customHeight="1" thickBot="1">
      <c r="A72" s="5" t="s">
        <v>18</v>
      </c>
      <c r="B72" s="9" t="s">
        <v>220</v>
      </c>
      <c r="C72" s="163">
        <f>C$71*(35.8%)</f>
        <v>0</v>
      </c>
    </row>
    <row r="73" spans="1:3" ht="32.25" thickBot="1">
      <c r="A73" s="5" t="s">
        <v>20</v>
      </c>
      <c r="B73" s="9" t="s">
        <v>207</v>
      </c>
      <c r="C73" s="163">
        <f>4%*C71</f>
        <v>0</v>
      </c>
    </row>
    <row r="74" spans="1:3" ht="16.5" thickBot="1">
      <c r="A74" s="171" t="s">
        <v>1</v>
      </c>
      <c r="B74" s="172"/>
      <c r="C74" s="164">
        <f>SUM(C68:C73)</f>
        <v>0</v>
      </c>
    </row>
    <row r="77" spans="1:3">
      <c r="A77" s="173" t="s">
        <v>46</v>
      </c>
      <c r="B77" s="173"/>
      <c r="C77" s="173"/>
    </row>
    <row r="80" spans="1:3">
      <c r="A80" s="174" t="s">
        <v>47</v>
      </c>
      <c r="B80" s="174"/>
      <c r="C80" s="174"/>
    </row>
    <row r="81" spans="1:3" ht="16.5" thickBot="1">
      <c r="A81" s="2"/>
    </row>
    <row r="82" spans="1:3" ht="16.5" thickBot="1">
      <c r="A82" s="3" t="s">
        <v>48</v>
      </c>
      <c r="B82" s="13" t="s">
        <v>49</v>
      </c>
      <c r="C82" s="13" t="s">
        <v>12</v>
      </c>
    </row>
    <row r="83" spans="1:3" ht="16.5" thickBot="1">
      <c r="A83" s="5" t="s">
        <v>13</v>
      </c>
      <c r="B83" s="6" t="s">
        <v>208</v>
      </c>
      <c r="C83" s="163">
        <f>C$16*8.93%</f>
        <v>0</v>
      </c>
    </row>
    <row r="84" spans="1:3" ht="16.5" thickBot="1">
      <c r="A84" s="5" t="s">
        <v>14</v>
      </c>
      <c r="B84" s="6" t="s">
        <v>210</v>
      </c>
      <c r="C84" s="163">
        <f>C$16*0.82%</f>
        <v>0</v>
      </c>
    </row>
    <row r="85" spans="1:3" ht="32.25" thickBot="1">
      <c r="A85" s="5" t="s">
        <v>15</v>
      </c>
      <c r="B85" s="6" t="s">
        <v>211</v>
      </c>
      <c r="C85" s="163"/>
    </row>
    <row r="86" spans="1:3" ht="16.5" thickBot="1">
      <c r="A86" s="5" t="s">
        <v>17</v>
      </c>
      <c r="B86" s="6" t="s">
        <v>213</v>
      </c>
      <c r="C86" s="163">
        <f>C$16*0.03%</f>
        <v>0</v>
      </c>
    </row>
    <row r="87" spans="1:3" ht="16.5" thickBot="1">
      <c r="A87" s="5" t="s">
        <v>18</v>
      </c>
      <c r="B87" s="6" t="s">
        <v>222</v>
      </c>
      <c r="C87" s="163">
        <f>C$16*0.03%</f>
        <v>0</v>
      </c>
    </row>
    <row r="88" spans="1:3" ht="16.5" thickBot="1">
      <c r="A88" s="5" t="s">
        <v>20</v>
      </c>
      <c r="B88" s="6" t="s">
        <v>22</v>
      </c>
      <c r="C88" s="163"/>
    </row>
    <row r="89" spans="1:3" ht="16.5" thickBot="1">
      <c r="A89" s="171" t="s">
        <v>36</v>
      </c>
      <c r="B89" s="172"/>
      <c r="C89" s="163">
        <f>SUM(C83:C88)</f>
        <v>0</v>
      </c>
    </row>
    <row r="92" spans="1:3">
      <c r="A92" s="174" t="s">
        <v>51</v>
      </c>
      <c r="B92" s="174"/>
      <c r="C92" s="174"/>
    </row>
    <row r="93" spans="1:3" ht="16.5" thickBot="1">
      <c r="A93" s="2"/>
    </row>
    <row r="94" spans="1:3" ht="16.5" thickBot="1">
      <c r="A94" s="3" t="s">
        <v>52</v>
      </c>
      <c r="B94" s="13" t="s">
        <v>53</v>
      </c>
      <c r="C94" s="13" t="s">
        <v>12</v>
      </c>
    </row>
    <row r="95" spans="1:3" ht="16.5" thickBot="1">
      <c r="A95" s="5" t="s">
        <v>13</v>
      </c>
      <c r="B95" s="6" t="s">
        <v>69</v>
      </c>
      <c r="C95" s="7"/>
    </row>
    <row r="96" spans="1:3" ht="16.5" thickBot="1">
      <c r="A96" s="171" t="s">
        <v>1</v>
      </c>
      <c r="B96" s="172"/>
      <c r="C96" s="7"/>
    </row>
    <row r="99" spans="1:3">
      <c r="A99" s="174" t="s">
        <v>54</v>
      </c>
      <c r="B99" s="174"/>
      <c r="C99" s="174"/>
    </row>
    <row r="100" spans="1:3" ht="16.5" thickBot="1">
      <c r="A100" s="2"/>
    </row>
    <row r="101" spans="1:3" ht="16.5" thickBot="1">
      <c r="A101" s="3">
        <v>4</v>
      </c>
      <c r="B101" s="13" t="s">
        <v>55</v>
      </c>
      <c r="C101" s="13" t="s">
        <v>12</v>
      </c>
    </row>
    <row r="102" spans="1:3" ht="16.5" thickBot="1">
      <c r="A102" s="5" t="s">
        <v>48</v>
      </c>
      <c r="B102" s="6" t="s">
        <v>49</v>
      </c>
      <c r="C102" s="18">
        <f>C89</f>
        <v>0</v>
      </c>
    </row>
    <row r="103" spans="1:3" ht="16.5" thickBot="1">
      <c r="A103" s="5" t="s">
        <v>52</v>
      </c>
      <c r="B103" s="6" t="s">
        <v>53</v>
      </c>
      <c r="C103" s="7"/>
    </row>
    <row r="104" spans="1:3" ht="16.5" thickBot="1">
      <c r="A104" s="171" t="s">
        <v>1</v>
      </c>
      <c r="B104" s="172"/>
      <c r="C104" s="18">
        <f>C102</f>
        <v>0</v>
      </c>
    </row>
    <row r="107" spans="1:3">
      <c r="A107" s="173" t="s">
        <v>56</v>
      </c>
      <c r="B107" s="173"/>
      <c r="C107" s="173"/>
    </row>
    <row r="108" spans="1:3" ht="16.5" thickBot="1"/>
    <row r="109" spans="1:3" ht="16.5" thickBot="1">
      <c r="A109" s="3">
        <v>5</v>
      </c>
      <c r="B109" s="10" t="s">
        <v>5</v>
      </c>
      <c r="C109" s="13" t="s">
        <v>12</v>
      </c>
    </row>
    <row r="110" spans="1:3" ht="16.5" thickBot="1">
      <c r="A110" s="5" t="s">
        <v>13</v>
      </c>
      <c r="B110" s="6" t="s">
        <v>57</v>
      </c>
      <c r="C110" s="14">
        <v>0</v>
      </c>
    </row>
    <row r="111" spans="1:3" ht="16.5" thickBot="1">
      <c r="A111" s="5" t="s">
        <v>14</v>
      </c>
      <c r="B111" s="6" t="s">
        <v>58</v>
      </c>
      <c r="C111" s="14">
        <v>0</v>
      </c>
    </row>
    <row r="112" spans="1:3" ht="16.5" thickBot="1">
      <c r="A112" s="5" t="s">
        <v>15</v>
      </c>
      <c r="B112" s="6" t="s">
        <v>59</v>
      </c>
      <c r="C112" s="14">
        <v>0</v>
      </c>
    </row>
    <row r="113" spans="1:6" ht="16.5" thickBot="1">
      <c r="A113" s="5" t="s">
        <v>17</v>
      </c>
      <c r="B113" s="6" t="s">
        <v>22</v>
      </c>
      <c r="C113" s="14"/>
    </row>
    <row r="114" spans="1:6" ht="16.5" thickBot="1">
      <c r="A114" s="171" t="s">
        <v>36</v>
      </c>
      <c r="B114" s="172"/>
      <c r="C114" s="14">
        <f>SUM(C110:C111)</f>
        <v>0</v>
      </c>
    </row>
    <row r="116" spans="1:6">
      <c r="A116" s="173" t="s">
        <v>73</v>
      </c>
      <c r="B116" s="173"/>
      <c r="C116" s="17">
        <f>SUM(C16,C62,C74,C89,C114)</f>
        <v>0</v>
      </c>
      <c r="D116" s="142">
        <f>C16+C62+C74+C104+C114</f>
        <v>0</v>
      </c>
    </row>
    <row r="118" spans="1:6">
      <c r="A118" s="173" t="s">
        <v>60</v>
      </c>
      <c r="B118" s="173"/>
      <c r="C118" s="173"/>
    </row>
    <row r="119" spans="1:6" ht="16.5" thickBot="1"/>
    <row r="120" spans="1:6" ht="16.5" thickBot="1">
      <c r="A120" s="3">
        <v>6</v>
      </c>
      <c r="B120" s="10" t="s">
        <v>6</v>
      </c>
      <c r="C120" s="13" t="s">
        <v>30</v>
      </c>
      <c r="D120" s="13" t="s">
        <v>12</v>
      </c>
    </row>
    <row r="121" spans="1:6" ht="16.5" thickBot="1">
      <c r="A121" s="5" t="s">
        <v>13</v>
      </c>
      <c r="B121" s="6" t="s">
        <v>226</v>
      </c>
      <c r="C121" s="15"/>
      <c r="D121" s="14">
        <f>C$116*C121</f>
        <v>0</v>
      </c>
      <c r="E121" s="142"/>
    </row>
    <row r="122" spans="1:6" ht="16.5" thickBot="1">
      <c r="A122" s="5" t="s">
        <v>14</v>
      </c>
      <c r="B122" s="6" t="s">
        <v>227</v>
      </c>
      <c r="C122" s="15"/>
      <c r="D122" s="14">
        <f>(C116+D121)*C122</f>
        <v>0</v>
      </c>
    </row>
    <row r="123" spans="1:6" ht="16.5" thickBot="1">
      <c r="A123" s="5" t="s">
        <v>15</v>
      </c>
      <c r="B123" s="6" t="s">
        <v>8</v>
      </c>
      <c r="C123" s="7"/>
      <c r="D123" s="7"/>
    </row>
    <row r="124" spans="1:6" ht="16.5" thickBot="1">
      <c r="A124" s="5" t="s">
        <v>232</v>
      </c>
      <c r="B124" s="6" t="s">
        <v>70</v>
      </c>
      <c r="C124" s="8">
        <v>0.05</v>
      </c>
      <c r="D124" s="14">
        <f>((C$116+D$121+D$122)/(1-0.0865))*C124</f>
        <v>0</v>
      </c>
      <c r="E124" s="142"/>
      <c r="F124" s="142"/>
    </row>
    <row r="125" spans="1:6" ht="16.5" thickBot="1">
      <c r="A125" s="5" t="s">
        <v>233</v>
      </c>
      <c r="B125" s="6" t="s">
        <v>71</v>
      </c>
      <c r="C125" s="8">
        <v>0.03</v>
      </c>
      <c r="D125" s="14">
        <f>((C$116+D$121+D$122)/(1-0.0865))*C125</f>
        <v>0</v>
      </c>
    </row>
    <row r="126" spans="1:6" ht="16.5" thickBot="1">
      <c r="A126" s="5" t="s">
        <v>234</v>
      </c>
      <c r="B126" s="6" t="s">
        <v>72</v>
      </c>
      <c r="C126" s="8">
        <v>6.4999999999999997E-3</v>
      </c>
      <c r="D126" s="14">
        <f>((C$116+D$121+D$122)/(1-0.0865))*C126</f>
        <v>0</v>
      </c>
    </row>
    <row r="127" spans="1:6" ht="16.5" thickBot="1">
      <c r="A127" s="171" t="s">
        <v>36</v>
      </c>
      <c r="B127" s="172"/>
      <c r="C127" s="7"/>
      <c r="D127" s="14">
        <f>SUM(D121:D126)</f>
        <v>0</v>
      </c>
    </row>
    <row r="128" spans="1:6" s="153" customFormat="1">
      <c r="A128" s="153" t="s">
        <v>228</v>
      </c>
    </row>
    <row r="129" spans="1:3" s="153" customFormat="1">
      <c r="A129" s="153" t="s">
        <v>229</v>
      </c>
    </row>
    <row r="131" spans="1:3">
      <c r="A131" s="173" t="s">
        <v>61</v>
      </c>
      <c r="B131" s="173"/>
      <c r="C131" s="173"/>
    </row>
    <row r="132" spans="1:3" ht="16.5" thickBot="1"/>
    <row r="133" spans="1:3" ht="16.5" thickBot="1">
      <c r="A133" s="3"/>
      <c r="B133" s="13" t="s">
        <v>62</v>
      </c>
      <c r="C133" s="13" t="s">
        <v>12</v>
      </c>
    </row>
    <row r="134" spans="1:3" ht="16.5" thickBot="1">
      <c r="A134" s="12" t="s">
        <v>13</v>
      </c>
      <c r="B134" s="6" t="s">
        <v>10</v>
      </c>
      <c r="C134" s="16">
        <f>SUM(C16)</f>
        <v>0</v>
      </c>
    </row>
    <row r="135" spans="1:3" ht="16.5" thickBot="1">
      <c r="A135" s="12" t="s">
        <v>14</v>
      </c>
      <c r="B135" s="6" t="s">
        <v>23</v>
      </c>
      <c r="C135" s="16">
        <f>SUM(C26,D40,C53)</f>
        <v>0</v>
      </c>
    </row>
    <row r="136" spans="1:3" ht="16.5" thickBot="1">
      <c r="A136" s="12" t="s">
        <v>15</v>
      </c>
      <c r="B136" s="6" t="s">
        <v>44</v>
      </c>
      <c r="C136" s="16">
        <f>SUM(C74)</f>
        <v>0</v>
      </c>
    </row>
    <row r="137" spans="1:3" ht="16.5" thickBot="1">
      <c r="A137" s="12" t="s">
        <v>17</v>
      </c>
      <c r="B137" s="6" t="s">
        <v>46</v>
      </c>
      <c r="C137" s="16">
        <f>SUM(C89)</f>
        <v>0</v>
      </c>
    </row>
    <row r="138" spans="1:3" ht="16.5" thickBot="1">
      <c r="A138" s="12" t="s">
        <v>18</v>
      </c>
      <c r="B138" s="6" t="s">
        <v>56</v>
      </c>
      <c r="C138" s="16">
        <f>SUM(C114)</f>
        <v>0</v>
      </c>
    </row>
    <row r="139" spans="1:3" ht="16.5" thickBot="1">
      <c r="A139" s="171" t="s">
        <v>63</v>
      </c>
      <c r="B139" s="172"/>
      <c r="C139" s="6"/>
    </row>
    <row r="140" spans="1:3" ht="16.5" thickBot="1">
      <c r="A140" s="12" t="s">
        <v>20</v>
      </c>
      <c r="B140" s="6" t="s">
        <v>64</v>
      </c>
      <c r="C140" s="16">
        <f>D127</f>
        <v>0</v>
      </c>
    </row>
    <row r="141" spans="1:3" ht="16.5" thickBot="1">
      <c r="A141" s="171" t="s">
        <v>65</v>
      </c>
      <c r="B141" s="172"/>
      <c r="C141" s="165">
        <f>SUM(C134:C140)</f>
        <v>0</v>
      </c>
    </row>
    <row r="143" spans="1:3">
      <c r="C143" s="157">
        <f>C141*12</f>
        <v>0</v>
      </c>
    </row>
  </sheetData>
  <mergeCells count="31">
    <mergeCell ref="A141:B141"/>
    <mergeCell ref="A114:B114"/>
    <mergeCell ref="A116:B116"/>
    <mergeCell ref="A118:C118"/>
    <mergeCell ref="A127:B127"/>
    <mergeCell ref="A139:B139"/>
    <mergeCell ref="A131:C131"/>
    <mergeCell ref="A26:B26"/>
    <mergeCell ref="A40:B40"/>
    <mergeCell ref="A46:C46"/>
    <mergeCell ref="A29:D29"/>
    <mergeCell ref="A53:B53"/>
    <mergeCell ref="A107:C107"/>
    <mergeCell ref="A56:C56"/>
    <mergeCell ref="A62:B62"/>
    <mergeCell ref="A65:C65"/>
    <mergeCell ref="A74:B74"/>
    <mergeCell ref="A77:C77"/>
    <mergeCell ref="A89:B89"/>
    <mergeCell ref="A80:C80"/>
    <mergeCell ref="A92:C92"/>
    <mergeCell ref="A96:B96"/>
    <mergeCell ref="A99:C99"/>
    <mergeCell ref="A104:B104"/>
    <mergeCell ref="A19:C19"/>
    <mergeCell ref="A21:C21"/>
    <mergeCell ref="A1:D1"/>
    <mergeCell ref="A2:D2"/>
    <mergeCell ref="A3:D3"/>
    <mergeCell ref="A6:C6"/>
    <mergeCell ref="A16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47"/>
  <sheetViews>
    <sheetView topLeftCell="A125" workbookViewId="0">
      <selection activeCell="I147" sqref="I147"/>
    </sheetView>
  </sheetViews>
  <sheetFormatPr defaultRowHeight="15"/>
  <cols>
    <col min="9" max="9" width="14.28515625" customWidth="1"/>
    <col min="10" max="10" width="13.28515625" customWidth="1"/>
    <col min="11" max="12" width="10.5703125" bestFit="1" customWidth="1"/>
  </cols>
  <sheetData>
    <row r="2" spans="1:9">
      <c r="A2" s="178" t="s">
        <v>78</v>
      </c>
      <c r="B2" s="178"/>
      <c r="C2" s="178"/>
      <c r="D2" s="178"/>
      <c r="E2" s="178"/>
      <c r="F2" s="178"/>
      <c r="G2" s="178"/>
      <c r="H2" s="178"/>
      <c r="I2" s="178"/>
    </row>
    <row r="3" spans="1:9">
      <c r="A3" s="21" t="s">
        <v>79</v>
      </c>
      <c r="B3" s="21"/>
      <c r="C3" s="21"/>
      <c r="D3" s="21"/>
      <c r="E3" s="21"/>
      <c r="F3" s="21"/>
      <c r="G3" s="21"/>
      <c r="H3" s="21"/>
      <c r="I3" s="21"/>
    </row>
    <row r="4" spans="1:9">
      <c r="A4" s="21" t="s">
        <v>80</v>
      </c>
      <c r="B4" s="21"/>
      <c r="C4" s="21"/>
      <c r="D4" s="21"/>
      <c r="E4" s="21"/>
      <c r="F4" s="21"/>
      <c r="G4" s="21"/>
      <c r="H4" s="21"/>
      <c r="I4" s="21"/>
    </row>
    <row r="5" spans="1:9">
      <c r="A5" s="179"/>
      <c r="B5" s="179"/>
      <c r="C5" s="179"/>
      <c r="D5" s="179"/>
      <c r="E5" s="179"/>
      <c r="F5" s="179"/>
      <c r="G5" s="179"/>
      <c r="H5" s="21"/>
      <c r="I5" s="21"/>
    </row>
    <row r="6" spans="1:9">
      <c r="A6" s="180" t="s">
        <v>81</v>
      </c>
      <c r="B6" s="180"/>
      <c r="C6" s="180"/>
      <c r="D6" s="180"/>
      <c r="E6" s="180"/>
      <c r="F6" s="180"/>
      <c r="G6" s="180"/>
      <c r="H6" s="180"/>
      <c r="I6" s="180"/>
    </row>
    <row r="7" spans="1:9">
      <c r="A7" s="22" t="s">
        <v>13</v>
      </c>
      <c r="B7" s="181" t="s">
        <v>82</v>
      </c>
      <c r="C7" s="181"/>
      <c r="D7" s="181"/>
      <c r="E7" s="181"/>
      <c r="F7" s="181"/>
      <c r="G7" s="181"/>
      <c r="H7" s="181"/>
      <c r="I7" s="23"/>
    </row>
    <row r="8" spans="1:9">
      <c r="A8" s="22" t="s">
        <v>14</v>
      </c>
      <c r="B8" s="181" t="s">
        <v>83</v>
      </c>
      <c r="C8" s="181"/>
      <c r="D8" s="181"/>
      <c r="E8" s="181"/>
      <c r="F8" s="181"/>
      <c r="G8" s="181"/>
      <c r="H8" s="181"/>
      <c r="I8" s="22" t="s">
        <v>84</v>
      </c>
    </row>
    <row r="9" spans="1:9">
      <c r="A9" s="22" t="s">
        <v>15</v>
      </c>
      <c r="B9" s="181" t="s">
        <v>85</v>
      </c>
      <c r="C9" s="181"/>
      <c r="D9" s="181"/>
      <c r="E9" s="181"/>
      <c r="F9" s="181"/>
      <c r="G9" s="181"/>
      <c r="H9" s="181"/>
      <c r="I9" s="22">
        <v>2019</v>
      </c>
    </row>
    <row r="10" spans="1:9">
      <c r="A10" s="22" t="s">
        <v>17</v>
      </c>
      <c r="B10" s="181" t="s">
        <v>86</v>
      </c>
      <c r="C10" s="181"/>
      <c r="D10" s="181"/>
      <c r="E10" s="181"/>
      <c r="F10" s="181"/>
      <c r="G10" s="181"/>
      <c r="H10" s="181"/>
      <c r="I10" s="22">
        <v>12</v>
      </c>
    </row>
    <row r="11" spans="1:9">
      <c r="A11" s="24"/>
      <c r="B11" s="25"/>
      <c r="C11" s="25"/>
      <c r="D11" s="25"/>
      <c r="E11" s="25"/>
      <c r="F11" s="25"/>
      <c r="G11" s="25"/>
      <c r="H11" s="24"/>
      <c r="I11" s="24"/>
    </row>
    <row r="12" spans="1:9">
      <c r="A12" s="180" t="s">
        <v>87</v>
      </c>
      <c r="B12" s="180"/>
      <c r="C12" s="180"/>
      <c r="D12" s="180"/>
      <c r="E12" s="180"/>
      <c r="F12" s="180"/>
      <c r="G12" s="180"/>
      <c r="H12" s="180"/>
      <c r="I12" s="180"/>
    </row>
    <row r="13" spans="1:9">
      <c r="A13" s="182" t="s">
        <v>88</v>
      </c>
      <c r="B13" s="182"/>
      <c r="C13" s="182" t="s">
        <v>89</v>
      </c>
      <c r="D13" s="182"/>
      <c r="E13" s="182" t="s">
        <v>90</v>
      </c>
      <c r="F13" s="182"/>
      <c r="G13" s="182"/>
      <c r="H13" s="182"/>
      <c r="I13" s="182"/>
    </row>
    <row r="14" spans="1:9">
      <c r="A14" s="182" t="s">
        <v>91</v>
      </c>
      <c r="B14" s="182"/>
      <c r="C14" s="182" t="s">
        <v>92</v>
      </c>
      <c r="D14" s="182"/>
      <c r="E14" s="182"/>
      <c r="F14" s="182"/>
      <c r="G14" s="182"/>
      <c r="H14" s="182"/>
      <c r="I14" s="182"/>
    </row>
    <row r="15" spans="1:9">
      <c r="A15" s="24"/>
      <c r="B15" s="25"/>
      <c r="C15" s="25"/>
      <c r="D15" s="25"/>
      <c r="E15" s="25"/>
      <c r="F15" s="25"/>
      <c r="G15" s="25"/>
      <c r="H15" s="24"/>
      <c r="I15" s="24"/>
    </row>
    <row r="16" spans="1:9">
      <c r="A16" s="180" t="s">
        <v>94</v>
      </c>
      <c r="B16" s="180"/>
      <c r="C16" s="180"/>
      <c r="D16" s="180"/>
      <c r="E16" s="180"/>
      <c r="F16" s="180"/>
      <c r="G16" s="180"/>
      <c r="H16" s="180"/>
      <c r="I16" s="180"/>
    </row>
    <row r="17" spans="1:10" ht="25.5">
      <c r="A17" s="22">
        <v>1</v>
      </c>
      <c r="B17" s="181" t="s">
        <v>95</v>
      </c>
      <c r="C17" s="181"/>
      <c r="D17" s="181"/>
      <c r="E17" s="181"/>
      <c r="F17" s="181"/>
      <c r="G17" s="181"/>
      <c r="H17" s="181"/>
      <c r="I17" s="26" t="s">
        <v>96</v>
      </c>
    </row>
    <row r="18" spans="1:10">
      <c r="A18" s="22">
        <v>2</v>
      </c>
      <c r="B18" s="181" t="s">
        <v>97</v>
      </c>
      <c r="C18" s="181"/>
      <c r="D18" s="181"/>
      <c r="E18" s="181"/>
      <c r="F18" s="181"/>
      <c r="G18" s="181"/>
      <c r="H18" s="181"/>
      <c r="I18" s="22" t="s">
        <v>98</v>
      </c>
    </row>
    <row r="19" spans="1:10">
      <c r="A19" s="22">
        <v>3</v>
      </c>
      <c r="B19" s="181" t="s">
        <v>99</v>
      </c>
      <c r="C19" s="181"/>
      <c r="D19" s="181"/>
      <c r="E19" s="181"/>
      <c r="F19" s="181"/>
      <c r="G19" s="181"/>
      <c r="H19" s="181"/>
      <c r="I19" s="27">
        <v>5091.07</v>
      </c>
    </row>
    <row r="20" spans="1:10">
      <c r="A20" s="22">
        <v>4</v>
      </c>
      <c r="B20" s="181" t="s">
        <v>100</v>
      </c>
      <c r="C20" s="181"/>
      <c r="D20" s="181"/>
      <c r="E20" s="181"/>
      <c r="F20" s="181"/>
      <c r="G20" s="181"/>
      <c r="H20" s="181"/>
      <c r="I20" s="28" t="s">
        <v>101</v>
      </c>
    </row>
    <row r="21" spans="1:10">
      <c r="A21" s="22">
        <v>5</v>
      </c>
      <c r="B21" s="181" t="s">
        <v>102</v>
      </c>
      <c r="C21" s="181"/>
      <c r="D21" s="181"/>
      <c r="E21" s="181"/>
      <c r="F21" s="181"/>
      <c r="G21" s="181"/>
      <c r="H21" s="181"/>
      <c r="I21" s="23" t="s">
        <v>103</v>
      </c>
    </row>
    <row r="22" spans="1:10">
      <c r="A22" s="29"/>
      <c r="B22" s="30"/>
      <c r="C22" s="30"/>
      <c r="D22" s="30"/>
      <c r="E22" s="30"/>
      <c r="F22" s="30"/>
      <c r="G22" s="30"/>
      <c r="H22" s="30"/>
      <c r="I22" s="31"/>
    </row>
    <row r="23" spans="1:10">
      <c r="A23" s="188" t="s">
        <v>104</v>
      </c>
      <c r="B23" s="189"/>
      <c r="C23" s="189"/>
      <c r="D23" s="189"/>
      <c r="E23" s="189"/>
      <c r="F23" s="189"/>
      <c r="G23" s="189"/>
      <c r="H23" s="189"/>
      <c r="I23" s="190"/>
    </row>
    <row r="24" spans="1:10">
      <c r="A24" s="187" t="s">
        <v>105</v>
      </c>
      <c r="B24" s="187"/>
      <c r="C24" s="187"/>
      <c r="D24" s="187"/>
      <c r="E24" s="187"/>
      <c r="F24" s="187"/>
      <c r="G24" s="187"/>
      <c r="H24" s="187"/>
      <c r="I24" s="187"/>
    </row>
    <row r="25" spans="1:10">
      <c r="A25" s="32">
        <v>1</v>
      </c>
      <c r="B25" s="191" t="s">
        <v>106</v>
      </c>
      <c r="C25" s="191"/>
      <c r="D25" s="191"/>
      <c r="E25" s="191"/>
      <c r="F25" s="191"/>
      <c r="G25" s="191"/>
      <c r="H25" s="32" t="s">
        <v>107</v>
      </c>
      <c r="I25" s="32" t="s">
        <v>108</v>
      </c>
    </row>
    <row r="26" spans="1:10">
      <c r="A26" s="32" t="s">
        <v>13</v>
      </c>
      <c r="B26" s="181" t="s">
        <v>109</v>
      </c>
      <c r="C26" s="181"/>
      <c r="D26" s="181"/>
      <c r="E26" s="181"/>
      <c r="F26" s="181"/>
      <c r="G26" s="181"/>
      <c r="H26" s="33"/>
      <c r="I26" s="34">
        <v>5091.07</v>
      </c>
    </row>
    <row r="27" spans="1:10">
      <c r="A27" s="32" t="s">
        <v>14</v>
      </c>
      <c r="B27" s="181" t="s">
        <v>110</v>
      </c>
      <c r="C27" s="181"/>
      <c r="D27" s="181"/>
      <c r="E27" s="181"/>
      <c r="F27" s="181"/>
      <c r="G27" s="181"/>
      <c r="H27" s="35"/>
      <c r="I27" s="36">
        <v>0</v>
      </c>
    </row>
    <row r="28" spans="1:10">
      <c r="A28" s="32" t="s">
        <v>15</v>
      </c>
      <c r="B28" s="181" t="s">
        <v>111</v>
      </c>
      <c r="C28" s="181"/>
      <c r="D28" s="181"/>
      <c r="E28" s="181"/>
      <c r="F28" s="181"/>
      <c r="G28" s="181"/>
      <c r="H28" s="35">
        <v>0.2</v>
      </c>
      <c r="I28" s="34">
        <v>199.6</v>
      </c>
      <c r="J28">
        <f>998*20%</f>
        <v>199.60000000000002</v>
      </c>
    </row>
    <row r="29" spans="1:10">
      <c r="A29" s="32" t="s">
        <v>17</v>
      </c>
      <c r="B29" s="181" t="s">
        <v>0</v>
      </c>
      <c r="C29" s="181"/>
      <c r="D29" s="181"/>
      <c r="E29" s="181"/>
      <c r="F29" s="181"/>
      <c r="G29" s="181"/>
      <c r="H29" s="35"/>
      <c r="I29" s="36">
        <v>0</v>
      </c>
    </row>
    <row r="30" spans="1:10">
      <c r="A30" s="37" t="s">
        <v>18</v>
      </c>
      <c r="B30" s="181" t="s">
        <v>19</v>
      </c>
      <c r="C30" s="181"/>
      <c r="D30" s="181"/>
      <c r="E30" s="181"/>
      <c r="F30" s="181"/>
      <c r="G30" s="181"/>
      <c r="H30" s="38"/>
      <c r="I30" s="36">
        <v>0</v>
      </c>
    </row>
    <row r="31" spans="1:10">
      <c r="A31" s="37" t="s">
        <v>20</v>
      </c>
      <c r="B31" s="181" t="s">
        <v>22</v>
      </c>
      <c r="C31" s="181"/>
      <c r="D31" s="181"/>
      <c r="E31" s="181"/>
      <c r="F31" s="181"/>
      <c r="G31" s="181"/>
      <c r="H31" s="35"/>
      <c r="I31" s="36">
        <v>0</v>
      </c>
    </row>
    <row r="32" spans="1:10">
      <c r="A32" s="183" t="s">
        <v>112</v>
      </c>
      <c r="B32" s="184"/>
      <c r="C32" s="184"/>
      <c r="D32" s="184"/>
      <c r="E32" s="184"/>
      <c r="F32" s="184"/>
      <c r="G32" s="184"/>
      <c r="H32" s="185"/>
      <c r="I32" s="41">
        <f>SUM(I26:I31)</f>
        <v>5290.67</v>
      </c>
    </row>
    <row r="33" spans="1:12">
      <c r="A33" s="186" t="s">
        <v>113</v>
      </c>
      <c r="B33" s="186"/>
      <c r="C33" s="186"/>
      <c r="D33" s="186"/>
      <c r="E33" s="186"/>
      <c r="F33" s="186"/>
      <c r="G33" s="186"/>
      <c r="H33" s="186"/>
      <c r="I33" s="186"/>
    </row>
    <row r="34" spans="1:12">
      <c r="A34" s="42"/>
      <c r="B34" s="42"/>
      <c r="C34" s="42"/>
      <c r="D34" s="42"/>
      <c r="E34" s="42"/>
      <c r="F34" s="42"/>
      <c r="G34" s="42"/>
      <c r="H34" s="42"/>
      <c r="I34" s="43"/>
    </row>
    <row r="35" spans="1:12">
      <c r="A35" s="187" t="s">
        <v>114</v>
      </c>
      <c r="B35" s="187"/>
      <c r="C35" s="187"/>
      <c r="D35" s="187"/>
      <c r="E35" s="187"/>
      <c r="F35" s="187"/>
      <c r="G35" s="187"/>
      <c r="H35" s="187"/>
      <c r="I35" s="187"/>
    </row>
    <row r="36" spans="1:12">
      <c r="A36" s="191" t="s">
        <v>115</v>
      </c>
      <c r="B36" s="191"/>
      <c r="C36" s="191"/>
      <c r="D36" s="191"/>
      <c r="E36" s="191"/>
      <c r="F36" s="191"/>
      <c r="G36" s="191"/>
      <c r="H36" s="32" t="s">
        <v>107</v>
      </c>
      <c r="I36" s="32" t="s">
        <v>108</v>
      </c>
    </row>
    <row r="37" spans="1:12">
      <c r="A37" s="32" t="s">
        <v>13</v>
      </c>
      <c r="B37" s="181" t="s">
        <v>116</v>
      </c>
      <c r="C37" s="181"/>
      <c r="D37" s="181"/>
      <c r="E37" s="181"/>
      <c r="F37" s="181"/>
      <c r="G37" s="181"/>
      <c r="H37" s="44">
        <v>8.3299999999999999E-2</v>
      </c>
      <c r="I37" s="45">
        <f>$I$32*H37</f>
        <v>440.71281099999999</v>
      </c>
      <c r="J37" s="110">
        <f>$I$32*8.33%</f>
        <v>440.71281099999999</v>
      </c>
      <c r="K37">
        <f>6109.28*8.33%</f>
        <v>508.90302399999996</v>
      </c>
      <c r="L37" s="110">
        <f>I32*H37</f>
        <v>440.71281099999999</v>
      </c>
    </row>
    <row r="38" spans="1:12">
      <c r="A38" s="32" t="s">
        <v>14</v>
      </c>
      <c r="B38" s="193" t="s">
        <v>117</v>
      </c>
      <c r="C38" s="194"/>
      <c r="D38" s="194"/>
      <c r="E38" s="194"/>
      <c r="F38" s="194"/>
      <c r="G38" s="195"/>
      <c r="H38" s="46">
        <v>0.121</v>
      </c>
      <c r="I38" s="45">
        <f>H38*I32</f>
        <v>640.17106999999999</v>
      </c>
      <c r="J38" s="110">
        <f>$I$32*12.1%</f>
        <v>640.17106999999999</v>
      </c>
      <c r="L38" s="110">
        <f>I32*H38</f>
        <v>640.17106999999999</v>
      </c>
    </row>
    <row r="39" spans="1:12">
      <c r="A39" s="191" t="s">
        <v>118</v>
      </c>
      <c r="B39" s="191"/>
      <c r="C39" s="191"/>
      <c r="D39" s="191"/>
      <c r="E39" s="191"/>
      <c r="F39" s="191"/>
      <c r="G39" s="191"/>
      <c r="H39" s="47">
        <f>TRUNC(SUM(H37:H38),4)</f>
        <v>0.20430000000000001</v>
      </c>
      <c r="I39" s="48">
        <f>TRUNC(SUM(I37:I38),2)</f>
        <v>1080.8800000000001</v>
      </c>
      <c r="J39" s="110">
        <f>SUM(J37:J38)</f>
        <v>1080.883881</v>
      </c>
    </row>
    <row r="40" spans="1:12">
      <c r="A40" s="42"/>
      <c r="B40" s="42"/>
      <c r="C40" s="42"/>
      <c r="D40" s="42"/>
      <c r="E40" s="42"/>
      <c r="F40" s="42"/>
      <c r="G40" s="42"/>
      <c r="H40" s="49"/>
      <c r="I40" s="50"/>
    </row>
    <row r="41" spans="1:12">
      <c r="A41" s="196" t="s">
        <v>119</v>
      </c>
      <c r="B41" s="194"/>
      <c r="C41" s="194"/>
      <c r="D41" s="194"/>
      <c r="E41" s="194"/>
      <c r="F41" s="194"/>
      <c r="G41" s="194"/>
      <c r="H41" s="194"/>
      <c r="I41" s="195"/>
    </row>
    <row r="42" spans="1:12">
      <c r="A42" s="42"/>
      <c r="B42" s="42"/>
      <c r="C42" s="42"/>
      <c r="D42" s="42"/>
      <c r="E42" s="42"/>
      <c r="F42" s="42"/>
      <c r="G42" s="42"/>
      <c r="H42" s="49"/>
      <c r="I42" s="50"/>
    </row>
    <row r="43" spans="1:12">
      <c r="A43" s="197" t="s">
        <v>120</v>
      </c>
      <c r="B43" s="198"/>
      <c r="C43" s="198"/>
      <c r="D43" s="198"/>
      <c r="E43" s="198"/>
      <c r="F43" s="198"/>
      <c r="G43" s="198"/>
      <c r="H43" s="198"/>
      <c r="I43" s="51">
        <f>I32+I39</f>
        <v>6371.55</v>
      </c>
      <c r="J43" s="19">
        <f>6109.28+1248.12</f>
        <v>7357.4</v>
      </c>
    </row>
    <row r="44" spans="1:12">
      <c r="A44" s="192" t="s">
        <v>121</v>
      </c>
      <c r="B44" s="192"/>
      <c r="C44" s="192"/>
      <c r="D44" s="192"/>
      <c r="E44" s="192"/>
      <c r="F44" s="192"/>
      <c r="G44" s="192"/>
      <c r="H44" s="52" t="s">
        <v>107</v>
      </c>
      <c r="I44" s="52" t="s">
        <v>108</v>
      </c>
    </row>
    <row r="45" spans="1:12">
      <c r="A45" s="32" t="s">
        <v>13</v>
      </c>
      <c r="B45" s="181" t="s">
        <v>122</v>
      </c>
      <c r="C45" s="181"/>
      <c r="D45" s="181"/>
      <c r="E45" s="181"/>
      <c r="F45" s="181"/>
      <c r="G45" s="181"/>
      <c r="H45" s="44">
        <v>0.2</v>
      </c>
      <c r="I45" s="53">
        <f>H45*$I$43</f>
        <v>1274.3100000000002</v>
      </c>
      <c r="J45" s="20">
        <f>$J$43*20%</f>
        <v>1471.48</v>
      </c>
    </row>
    <row r="46" spans="1:12">
      <c r="A46" s="32" t="s">
        <v>14</v>
      </c>
      <c r="B46" s="181" t="s">
        <v>123</v>
      </c>
      <c r="C46" s="181"/>
      <c r="D46" s="181"/>
      <c r="E46" s="181"/>
      <c r="F46" s="181"/>
      <c r="G46" s="181"/>
      <c r="H46" s="44">
        <v>2.5000000000000001E-2</v>
      </c>
      <c r="I46" s="53">
        <f t="shared" ref="I46:I52" si="0">H46*$I$43</f>
        <v>159.28875000000002</v>
      </c>
      <c r="J46" s="20">
        <f>$J$43*2.5%</f>
        <v>183.935</v>
      </c>
    </row>
    <row r="47" spans="1:12">
      <c r="A47" s="32" t="s">
        <v>15</v>
      </c>
      <c r="B47" s="181" t="s">
        <v>124</v>
      </c>
      <c r="C47" s="181"/>
      <c r="D47" s="181"/>
      <c r="E47" s="181"/>
      <c r="F47" s="181"/>
      <c r="G47" s="181"/>
      <c r="H47" s="54">
        <v>0.01</v>
      </c>
      <c r="I47" s="53">
        <f t="shared" si="0"/>
        <v>63.715500000000006</v>
      </c>
      <c r="J47" s="20">
        <f>$J$43*1%</f>
        <v>73.573999999999998</v>
      </c>
    </row>
    <row r="48" spans="1:12">
      <c r="A48" s="32" t="s">
        <v>17</v>
      </c>
      <c r="B48" s="181" t="s">
        <v>33</v>
      </c>
      <c r="C48" s="181"/>
      <c r="D48" s="181"/>
      <c r="E48" s="181"/>
      <c r="F48" s="181"/>
      <c r="G48" s="181"/>
      <c r="H48" s="44">
        <v>1.4999999999999999E-2</v>
      </c>
      <c r="I48" s="53">
        <f t="shared" si="0"/>
        <v>95.573250000000002</v>
      </c>
      <c r="J48" s="20">
        <f>$J$43*1.5%</f>
        <v>110.36099999999999</v>
      </c>
    </row>
    <row r="49" spans="1:10">
      <c r="A49" s="32" t="s">
        <v>18</v>
      </c>
      <c r="B49" s="181" t="s">
        <v>125</v>
      </c>
      <c r="C49" s="181"/>
      <c r="D49" s="181"/>
      <c r="E49" s="181"/>
      <c r="F49" s="181"/>
      <c r="G49" s="181"/>
      <c r="H49" s="44">
        <v>0.01</v>
      </c>
      <c r="I49" s="53">
        <f t="shared" si="0"/>
        <v>63.715500000000006</v>
      </c>
      <c r="J49" s="20">
        <f>$J$43*1%</f>
        <v>73.573999999999998</v>
      </c>
    </row>
    <row r="50" spans="1:10">
      <c r="A50" s="32" t="s">
        <v>20</v>
      </c>
      <c r="B50" s="181" t="s">
        <v>126</v>
      </c>
      <c r="C50" s="181"/>
      <c r="D50" s="181"/>
      <c r="E50" s="181"/>
      <c r="F50" s="181"/>
      <c r="G50" s="181"/>
      <c r="H50" s="44">
        <v>6.0000000000000001E-3</v>
      </c>
      <c r="I50" s="53">
        <f t="shared" si="0"/>
        <v>38.229300000000002</v>
      </c>
      <c r="J50" s="20">
        <f>$J$43*0.6%</f>
        <v>44.144399999999997</v>
      </c>
    </row>
    <row r="51" spans="1:10">
      <c r="A51" s="32" t="s">
        <v>21</v>
      </c>
      <c r="B51" s="181" t="s">
        <v>127</v>
      </c>
      <c r="C51" s="181"/>
      <c r="D51" s="181"/>
      <c r="E51" s="181"/>
      <c r="F51" s="181"/>
      <c r="G51" s="181"/>
      <c r="H51" s="44">
        <v>2E-3</v>
      </c>
      <c r="I51" s="53">
        <f t="shared" si="0"/>
        <v>12.7431</v>
      </c>
      <c r="J51" s="20">
        <f>$J$43*0.2%</f>
        <v>14.7148</v>
      </c>
    </row>
    <row r="52" spans="1:10">
      <c r="A52" s="32" t="s">
        <v>35</v>
      </c>
      <c r="B52" s="181" t="s">
        <v>128</v>
      </c>
      <c r="C52" s="181"/>
      <c r="D52" s="181"/>
      <c r="E52" s="181"/>
      <c r="F52" s="181"/>
      <c r="G52" s="181"/>
      <c r="H52" s="44">
        <v>0.08</v>
      </c>
      <c r="I52" s="53">
        <f t="shared" si="0"/>
        <v>509.72400000000005</v>
      </c>
      <c r="J52" s="20">
        <f>$J$43*8%</f>
        <v>588.59199999999998</v>
      </c>
    </row>
    <row r="53" spans="1:10">
      <c r="A53" s="200" t="s">
        <v>129</v>
      </c>
      <c r="B53" s="200"/>
      <c r="C53" s="200"/>
      <c r="D53" s="200"/>
      <c r="E53" s="200"/>
      <c r="F53" s="200"/>
      <c r="G53" s="200"/>
      <c r="H53" s="55">
        <f>SUM(H45:H52)</f>
        <v>0.34800000000000003</v>
      </c>
      <c r="I53" s="56">
        <f>TRUNC(SUM(I45:I52),2)</f>
        <v>2217.29</v>
      </c>
      <c r="J53" s="20">
        <f>J43*34.8%</f>
        <v>2560.3751999999995</v>
      </c>
    </row>
    <row r="54" spans="1:10">
      <c r="A54" s="201" t="s">
        <v>130</v>
      </c>
      <c r="B54" s="201"/>
      <c r="C54" s="201"/>
      <c r="D54" s="201"/>
      <c r="E54" s="201"/>
      <c r="F54" s="201"/>
      <c r="G54" s="201"/>
      <c r="H54" s="201"/>
      <c r="I54" s="201"/>
    </row>
    <row r="55" spans="1:10">
      <c r="A55" s="202"/>
      <c r="B55" s="202"/>
      <c r="C55" s="202"/>
      <c r="D55" s="202"/>
      <c r="E55" s="202"/>
      <c r="F55" s="202"/>
      <c r="G55" s="202"/>
      <c r="H55" s="202"/>
      <c r="I55" s="203"/>
    </row>
    <row r="56" spans="1:10">
      <c r="A56" s="192" t="s">
        <v>131</v>
      </c>
      <c r="B56" s="192"/>
      <c r="C56" s="192"/>
      <c r="D56" s="192"/>
      <c r="E56" s="192"/>
      <c r="F56" s="192"/>
      <c r="G56" s="192"/>
      <c r="H56" s="57"/>
      <c r="I56" s="52" t="s">
        <v>108</v>
      </c>
    </row>
    <row r="57" spans="1:10">
      <c r="A57" s="32" t="s">
        <v>13</v>
      </c>
      <c r="B57" s="199" t="s">
        <v>132</v>
      </c>
      <c r="C57" s="199"/>
      <c r="D57" s="199"/>
      <c r="E57" s="199"/>
      <c r="F57" s="199"/>
      <c r="G57" s="199"/>
      <c r="H57" s="22" t="s">
        <v>133</v>
      </c>
      <c r="I57" s="58">
        <v>0</v>
      </c>
    </row>
    <row r="58" spans="1:10">
      <c r="A58" s="32" t="s">
        <v>14</v>
      </c>
      <c r="B58" s="199" t="s">
        <v>134</v>
      </c>
      <c r="C58" s="199"/>
      <c r="D58" s="199"/>
      <c r="E58" s="199"/>
      <c r="F58" s="199"/>
      <c r="G58" s="199"/>
      <c r="H58" s="22" t="s">
        <v>133</v>
      </c>
      <c r="I58" s="58">
        <v>0</v>
      </c>
    </row>
    <row r="59" spans="1:10">
      <c r="A59" s="32" t="s">
        <v>15</v>
      </c>
      <c r="B59" s="199" t="s">
        <v>135</v>
      </c>
      <c r="C59" s="199"/>
      <c r="D59" s="199"/>
      <c r="E59" s="199"/>
      <c r="F59" s="199"/>
      <c r="G59" s="199"/>
      <c r="H59" s="22" t="s">
        <v>133</v>
      </c>
      <c r="I59" s="58">
        <v>0</v>
      </c>
    </row>
    <row r="60" spans="1:10">
      <c r="A60" s="32" t="s">
        <v>17</v>
      </c>
      <c r="B60" s="199" t="s">
        <v>136</v>
      </c>
      <c r="C60" s="199"/>
      <c r="D60" s="199"/>
      <c r="E60" s="199"/>
      <c r="F60" s="199"/>
      <c r="G60" s="199"/>
      <c r="H60" s="22" t="s">
        <v>133</v>
      </c>
      <c r="I60" s="58">
        <v>0</v>
      </c>
    </row>
    <row r="61" spans="1:10">
      <c r="A61" s="191" t="s">
        <v>137</v>
      </c>
      <c r="B61" s="191"/>
      <c r="C61" s="191"/>
      <c r="D61" s="191"/>
      <c r="E61" s="191"/>
      <c r="F61" s="191"/>
      <c r="G61" s="191"/>
      <c r="H61" s="191"/>
      <c r="I61" s="59">
        <f>TRUNC(SUM(I57:I60),2)</f>
        <v>0</v>
      </c>
    </row>
    <row r="62" spans="1:10">
      <c r="A62" s="212" t="s">
        <v>138</v>
      </c>
      <c r="B62" s="213"/>
      <c r="C62" s="213"/>
      <c r="D62" s="213"/>
      <c r="E62" s="213"/>
      <c r="F62" s="213"/>
      <c r="G62" s="213"/>
      <c r="H62" s="213"/>
      <c r="I62" s="214"/>
    </row>
    <row r="63" spans="1:10">
      <c r="A63" s="60"/>
      <c r="B63" s="60"/>
      <c r="C63" s="60"/>
      <c r="D63" s="60"/>
      <c r="E63" s="60"/>
      <c r="F63" s="60"/>
      <c r="G63" s="60"/>
      <c r="H63" s="60"/>
      <c r="I63" s="60"/>
    </row>
    <row r="64" spans="1:10">
      <c r="A64" s="192" t="s">
        <v>139</v>
      </c>
      <c r="B64" s="192"/>
      <c r="C64" s="192"/>
      <c r="D64" s="192"/>
      <c r="E64" s="192"/>
      <c r="F64" s="192"/>
      <c r="G64" s="192"/>
      <c r="H64" s="192"/>
      <c r="I64" s="192"/>
    </row>
    <row r="65" spans="1:17">
      <c r="A65" s="215" t="s">
        <v>140</v>
      </c>
      <c r="B65" s="215"/>
      <c r="C65" s="215"/>
      <c r="D65" s="215"/>
      <c r="E65" s="215"/>
      <c r="F65" s="215"/>
      <c r="G65" s="215"/>
      <c r="H65" s="215"/>
      <c r="I65" s="32" t="s">
        <v>108</v>
      </c>
    </row>
    <row r="66" spans="1:17">
      <c r="A66" s="61" t="s">
        <v>25</v>
      </c>
      <c r="B66" s="181" t="s">
        <v>141</v>
      </c>
      <c r="C66" s="181"/>
      <c r="D66" s="181"/>
      <c r="E66" s="181"/>
      <c r="F66" s="181"/>
      <c r="G66" s="181"/>
      <c r="H66" s="181"/>
      <c r="I66" s="53">
        <f>I39</f>
        <v>1080.8800000000001</v>
      </c>
    </row>
    <row r="67" spans="1:17">
      <c r="A67" s="62" t="s">
        <v>28</v>
      </c>
      <c r="B67" s="181" t="s">
        <v>142</v>
      </c>
      <c r="C67" s="181"/>
      <c r="D67" s="181"/>
      <c r="E67" s="181"/>
      <c r="F67" s="181"/>
      <c r="G67" s="181"/>
      <c r="H67" s="181"/>
      <c r="I67" s="63">
        <f>I53</f>
        <v>2217.29</v>
      </c>
    </row>
    <row r="68" spans="1:17">
      <c r="A68" s="62" t="s">
        <v>38</v>
      </c>
      <c r="B68" s="181" t="s">
        <v>39</v>
      </c>
      <c r="C68" s="181"/>
      <c r="D68" s="181"/>
      <c r="E68" s="181"/>
      <c r="F68" s="181"/>
      <c r="G68" s="181"/>
      <c r="H68" s="181"/>
      <c r="I68" s="64">
        <f>I61</f>
        <v>0</v>
      </c>
    </row>
    <row r="69" spans="1:17">
      <c r="A69" s="191" t="s">
        <v>143</v>
      </c>
      <c r="B69" s="191"/>
      <c r="C69" s="191"/>
      <c r="D69" s="191"/>
      <c r="E69" s="191"/>
      <c r="F69" s="191"/>
      <c r="G69" s="191"/>
      <c r="H69" s="191"/>
      <c r="I69" s="65">
        <f>TRUNC(SUM(I66:I68),2)</f>
        <v>3298.17</v>
      </c>
      <c r="J69" s="19">
        <f>1248.12+2560.37</f>
        <v>3808.49</v>
      </c>
    </row>
    <row r="70" spans="1:17">
      <c r="A70" s="204"/>
      <c r="B70" s="205"/>
      <c r="C70" s="205"/>
      <c r="D70" s="205"/>
      <c r="E70" s="205"/>
      <c r="F70" s="205"/>
      <c r="G70" s="205"/>
      <c r="H70" s="205"/>
      <c r="I70" s="205"/>
    </row>
    <row r="71" spans="1:17">
      <c r="A71" s="206" t="s">
        <v>144</v>
      </c>
      <c r="B71" s="207"/>
      <c r="C71" s="207"/>
      <c r="D71" s="207"/>
      <c r="E71" s="207"/>
      <c r="F71" s="207"/>
      <c r="G71" s="207"/>
      <c r="H71" s="207"/>
      <c r="I71" s="66"/>
    </row>
    <row r="72" spans="1:17">
      <c r="A72" s="208" t="s">
        <v>145</v>
      </c>
      <c r="B72" s="209"/>
      <c r="C72" s="209"/>
      <c r="D72" s="209"/>
      <c r="E72" s="209"/>
      <c r="F72" s="209"/>
      <c r="G72" s="209"/>
      <c r="H72" s="210"/>
      <c r="I72" s="67">
        <f>I32</f>
        <v>5290.67</v>
      </c>
    </row>
    <row r="73" spans="1:17">
      <c r="A73" s="68">
        <v>3</v>
      </c>
      <c r="B73" s="211" t="s">
        <v>146</v>
      </c>
      <c r="C73" s="211"/>
      <c r="D73" s="211"/>
      <c r="E73" s="211"/>
      <c r="F73" s="211"/>
      <c r="G73" s="211"/>
      <c r="H73" s="68" t="s">
        <v>107</v>
      </c>
      <c r="I73" s="68" t="s">
        <v>108</v>
      </c>
    </row>
    <row r="74" spans="1:17">
      <c r="A74" s="68" t="s">
        <v>13</v>
      </c>
      <c r="B74" s="193" t="s">
        <v>147</v>
      </c>
      <c r="C74" s="194"/>
      <c r="D74" s="194"/>
      <c r="E74" s="194"/>
      <c r="F74" s="194"/>
      <c r="G74" s="195"/>
      <c r="H74" s="133">
        <v>4.1999999999999997E-3</v>
      </c>
      <c r="I74" s="70">
        <f>$I$72*H74</f>
        <v>22.220813999999997</v>
      </c>
      <c r="J74" s="110">
        <f t="shared" ref="J74:J79" si="1">$I$72*H74</f>
        <v>22.220813999999997</v>
      </c>
    </row>
    <row r="75" spans="1:17">
      <c r="A75" s="68" t="s">
        <v>14</v>
      </c>
      <c r="B75" s="224" t="s">
        <v>148</v>
      </c>
      <c r="C75" s="224"/>
      <c r="D75" s="224"/>
      <c r="E75" s="224"/>
      <c r="F75" s="224"/>
      <c r="G75" s="224"/>
      <c r="H75" s="133">
        <v>0.08</v>
      </c>
      <c r="I75" s="70">
        <f>$I$74*H75</f>
        <v>1.7776651199999998</v>
      </c>
      <c r="J75" s="110">
        <f t="shared" si="1"/>
        <v>423.25360000000001</v>
      </c>
      <c r="L75" s="125">
        <f>(8*0.42)/100</f>
        <v>3.3599999999999998E-2</v>
      </c>
      <c r="M75" s="125">
        <f>6371.55*0.03%</f>
        <v>1.911465</v>
      </c>
    </row>
    <row r="76" spans="1:17">
      <c r="A76" s="68" t="s">
        <v>15</v>
      </c>
      <c r="B76" s="193" t="s">
        <v>149</v>
      </c>
      <c r="C76" s="194"/>
      <c r="D76" s="194"/>
      <c r="E76" s="194"/>
      <c r="F76" s="194"/>
      <c r="G76" s="195"/>
      <c r="H76" s="145">
        <v>0.04</v>
      </c>
      <c r="I76" s="146">
        <f>$I$74*H76</f>
        <v>0.88883255999999988</v>
      </c>
      <c r="J76" s="110">
        <f t="shared" si="1"/>
        <v>211.6268</v>
      </c>
      <c r="K76">
        <f>5290.67*2.5%</f>
        <v>132.26675</v>
      </c>
      <c r="N76">
        <f>(40+10)*8/100</f>
        <v>4</v>
      </c>
      <c r="O76">
        <f>22.04*0.04</f>
        <v>0.88159999999999994</v>
      </c>
    </row>
    <row r="77" spans="1:17">
      <c r="A77" s="68" t="s">
        <v>17</v>
      </c>
      <c r="B77" s="193" t="s">
        <v>150</v>
      </c>
      <c r="C77" s="194"/>
      <c r="D77" s="194"/>
      <c r="E77" s="194"/>
      <c r="F77" s="194"/>
      <c r="G77" s="195"/>
      <c r="H77" s="133">
        <v>1.9400000000000001E-2</v>
      </c>
      <c r="I77" s="70">
        <f t="shared" ref="I77" si="2">$I$72*H77</f>
        <v>102.638998</v>
      </c>
      <c r="J77" s="110">
        <f t="shared" si="1"/>
        <v>102.638998</v>
      </c>
      <c r="K77" s="132">
        <f>5290.67*1.94%</f>
        <v>102.638998</v>
      </c>
    </row>
    <row r="78" spans="1:17">
      <c r="A78" s="68" t="s">
        <v>18</v>
      </c>
      <c r="B78" s="224" t="s">
        <v>151</v>
      </c>
      <c r="C78" s="224"/>
      <c r="D78" s="224"/>
      <c r="E78" s="224"/>
      <c r="F78" s="224"/>
      <c r="G78" s="224"/>
      <c r="H78" s="143">
        <f>H53</f>
        <v>0.34800000000000003</v>
      </c>
      <c r="I78" s="144">
        <f>$I$77*H78</f>
        <v>35.718371304000001</v>
      </c>
      <c r="J78" s="110">
        <f t="shared" si="1"/>
        <v>1841.1531600000003</v>
      </c>
      <c r="L78" s="125">
        <f>(34.8*1.94)/100</f>
        <v>0.67511999999999983</v>
      </c>
    </row>
    <row r="79" spans="1:17">
      <c r="A79" s="68" t="s">
        <v>20</v>
      </c>
      <c r="B79" s="193" t="s">
        <v>152</v>
      </c>
      <c r="C79" s="194"/>
      <c r="D79" s="194"/>
      <c r="E79" s="194"/>
      <c r="F79" s="194"/>
      <c r="G79" s="195"/>
      <c r="H79" s="133">
        <v>0.04</v>
      </c>
      <c r="I79" s="70">
        <f>$I$77*H79</f>
        <v>4.1055599200000001</v>
      </c>
      <c r="J79" s="110">
        <f t="shared" si="1"/>
        <v>211.6268</v>
      </c>
      <c r="M79">
        <f>(40+10*8)/100</f>
        <v>1.2</v>
      </c>
      <c r="N79">
        <f>(0.4+0.1)*0.08*100</f>
        <v>4</v>
      </c>
      <c r="P79">
        <f>35.72*0.5</f>
        <v>17.86</v>
      </c>
      <c r="Q79" s="152">
        <f>102.64*0.04</f>
        <v>4.1055999999999999</v>
      </c>
    </row>
    <row r="80" spans="1:17">
      <c r="A80" s="211" t="s">
        <v>153</v>
      </c>
      <c r="B80" s="211"/>
      <c r="C80" s="211"/>
      <c r="D80" s="211"/>
      <c r="E80" s="211"/>
      <c r="F80" s="211"/>
      <c r="G80" s="211"/>
      <c r="H80" s="71">
        <f>TRUNC(SUM(H74:H79),4)</f>
        <v>0.53159999999999996</v>
      </c>
      <c r="I80" s="72">
        <f>TRUNC(SUM(I74:I79),2)</f>
        <v>167.35</v>
      </c>
      <c r="J80" s="110">
        <f>SUM(J74:J79)</f>
        <v>2812.5201720000005</v>
      </c>
    </row>
    <row r="81" spans="1:13">
      <c r="A81" s="216"/>
      <c r="B81" s="217"/>
      <c r="C81" s="217"/>
      <c r="D81" s="217"/>
      <c r="E81" s="217"/>
      <c r="F81" s="217"/>
      <c r="G81" s="217"/>
      <c r="H81" s="217"/>
      <c r="I81" s="217"/>
      <c r="J81">
        <f>6109.28*7.37%</f>
        <v>450.25393600000001</v>
      </c>
      <c r="K81">
        <f>0.42+0.03+2.15+1.94+0.68+2.15</f>
        <v>7.3699999999999992</v>
      </c>
    </row>
    <row r="82" spans="1:13">
      <c r="A82" s="187" t="s">
        <v>154</v>
      </c>
      <c r="B82" s="187"/>
      <c r="C82" s="187"/>
      <c r="D82" s="187"/>
      <c r="E82" s="187"/>
      <c r="F82" s="187"/>
      <c r="G82" s="187"/>
      <c r="H82" s="187"/>
      <c r="I82" s="187"/>
    </row>
    <row r="83" spans="1:13">
      <c r="A83" s="218" t="s">
        <v>155</v>
      </c>
      <c r="B83" s="219"/>
      <c r="C83" s="219"/>
      <c r="D83" s="219"/>
      <c r="E83" s="219"/>
      <c r="F83" s="219"/>
      <c r="G83" s="219"/>
      <c r="H83" s="220"/>
      <c r="I83" s="73">
        <f>I32</f>
        <v>5290.67</v>
      </c>
    </row>
    <row r="84" spans="1:13">
      <c r="A84" s="191" t="s">
        <v>156</v>
      </c>
      <c r="B84" s="191"/>
      <c r="C84" s="191"/>
      <c r="D84" s="191"/>
      <c r="E84" s="191"/>
      <c r="F84" s="191"/>
      <c r="G84" s="191"/>
      <c r="H84" s="32" t="s">
        <v>107</v>
      </c>
      <c r="I84" s="32" t="s">
        <v>108</v>
      </c>
    </row>
    <row r="85" spans="1:13">
      <c r="A85" s="68" t="s">
        <v>13</v>
      </c>
      <c r="B85" s="193" t="s">
        <v>157</v>
      </c>
      <c r="C85" s="194"/>
      <c r="D85" s="194"/>
      <c r="E85" s="194"/>
      <c r="F85" s="194"/>
      <c r="G85" s="195"/>
      <c r="H85" s="131">
        <v>8.9300000000000004E-2</v>
      </c>
      <c r="I85" s="135">
        <f>H85*$I$83</f>
        <v>472.45683100000002</v>
      </c>
      <c r="J85" s="19">
        <f>$I$83*H85</f>
        <v>472.45683100000002</v>
      </c>
      <c r="K85" t="s">
        <v>193</v>
      </c>
    </row>
    <row r="86" spans="1:13">
      <c r="A86" s="68" t="s">
        <v>14</v>
      </c>
      <c r="B86" s="221" t="s">
        <v>158</v>
      </c>
      <c r="C86" s="222"/>
      <c r="D86" s="222"/>
      <c r="E86" s="222"/>
      <c r="F86" s="222"/>
      <c r="G86" s="223"/>
      <c r="H86" s="151">
        <v>8.2000000000000007E-3</v>
      </c>
      <c r="I86" s="135">
        <f>H86*$I$83</f>
        <v>43.383494000000006</v>
      </c>
      <c r="J86" s="19">
        <f>$I$83*H86</f>
        <v>43.383494000000006</v>
      </c>
      <c r="M86" s="125">
        <f>((2.96/30)*(1/12))*100</f>
        <v>0.82222222222222208</v>
      </c>
    </row>
    <row r="87" spans="1:13">
      <c r="A87" s="68" t="s">
        <v>15</v>
      </c>
      <c r="B87" s="224" t="s">
        <v>159</v>
      </c>
      <c r="C87" s="224"/>
      <c r="D87" s="224"/>
      <c r="E87" s="224"/>
      <c r="F87" s="224"/>
      <c r="G87" s="224"/>
      <c r="H87" s="69">
        <v>1.6999999999999999E-3</v>
      </c>
      <c r="I87" s="74">
        <v>0</v>
      </c>
      <c r="J87" s="19">
        <f>$I$83*H87</f>
        <v>8.9941389999999988</v>
      </c>
      <c r="M87">
        <f>((20/30)*(1/12)*0.0624*0.5)*100</f>
        <v>0.17333333333333334</v>
      </c>
    </row>
    <row r="88" spans="1:13">
      <c r="A88" s="68" t="s">
        <v>17</v>
      </c>
      <c r="B88" s="193" t="s">
        <v>160</v>
      </c>
      <c r="C88" s="194"/>
      <c r="D88" s="194"/>
      <c r="E88" s="194"/>
      <c r="F88" s="194"/>
      <c r="G88" s="195"/>
      <c r="H88" s="133">
        <v>2.9999999999999997E-4</v>
      </c>
      <c r="I88" s="70">
        <f>H88*$I$83</f>
        <v>1.5872009999999999</v>
      </c>
      <c r="J88" s="19">
        <f>$I$83*H88</f>
        <v>1.5872009999999999</v>
      </c>
      <c r="K88">
        <v>17.64</v>
      </c>
      <c r="L88">
        <f>1764/5290.67</f>
        <v>0.33341712864344214</v>
      </c>
      <c r="M88">
        <f>((15/30)/12*0.0078*100)</f>
        <v>3.2500000000000001E-2</v>
      </c>
    </row>
    <row r="89" spans="1:13">
      <c r="A89" s="68" t="s">
        <v>18</v>
      </c>
      <c r="B89" s="193" t="s">
        <v>161</v>
      </c>
      <c r="C89" s="194"/>
      <c r="D89" s="194"/>
      <c r="E89" s="194"/>
      <c r="F89" s="194"/>
      <c r="G89" s="195"/>
      <c r="H89" s="133">
        <v>2.9999999999999997E-4</v>
      </c>
      <c r="I89" s="135">
        <f>H89*$I$83</f>
        <v>1.5872009999999999</v>
      </c>
      <c r="J89" s="19">
        <f>$I$83*H89</f>
        <v>1.5872009999999999</v>
      </c>
    </row>
    <row r="90" spans="1:13">
      <c r="A90" s="68" t="s">
        <v>20</v>
      </c>
      <c r="B90" s="224" t="s">
        <v>162</v>
      </c>
      <c r="C90" s="224"/>
      <c r="D90" s="224"/>
      <c r="E90" s="224"/>
      <c r="F90" s="224"/>
      <c r="G90" s="224"/>
      <c r="H90" s="69">
        <v>0</v>
      </c>
      <c r="I90" s="74">
        <f>H90*$I$82</f>
        <v>0</v>
      </c>
      <c r="J90" s="20">
        <f>SUM(J85:J89)</f>
        <v>528.00886600000013</v>
      </c>
    </row>
    <row r="91" spans="1:13">
      <c r="A91" s="191" t="s">
        <v>163</v>
      </c>
      <c r="B91" s="191"/>
      <c r="C91" s="191"/>
      <c r="D91" s="191"/>
      <c r="E91" s="191"/>
      <c r="F91" s="191"/>
      <c r="G91" s="191"/>
      <c r="H91" s="47">
        <f>SUM(H85:H90)</f>
        <v>9.9799999999999986E-2</v>
      </c>
      <c r="I91" s="75">
        <f>SUM(I85:I90)</f>
        <v>519.01472700000011</v>
      </c>
    </row>
    <row r="92" spans="1:13">
      <c r="A92" s="236" t="s">
        <v>164</v>
      </c>
      <c r="B92" s="237"/>
      <c r="C92" s="237"/>
      <c r="D92" s="237"/>
      <c r="E92" s="237"/>
      <c r="F92" s="237"/>
      <c r="G92" s="237"/>
      <c r="H92" s="237"/>
      <c r="I92" s="238"/>
    </row>
    <row r="93" spans="1:13">
      <c r="A93" s="225"/>
      <c r="B93" s="226"/>
      <c r="C93" s="226"/>
      <c r="D93" s="226"/>
      <c r="E93" s="226"/>
      <c r="F93" s="226"/>
      <c r="G93" s="226"/>
      <c r="H93" s="226"/>
      <c r="I93" s="226"/>
    </row>
    <row r="94" spans="1:13">
      <c r="A94" s="227" t="s">
        <v>165</v>
      </c>
      <c r="B94" s="228"/>
      <c r="C94" s="228"/>
      <c r="D94" s="228"/>
      <c r="E94" s="228"/>
      <c r="F94" s="228"/>
      <c r="G94" s="229"/>
      <c r="H94" s="76" t="s">
        <v>107</v>
      </c>
      <c r="I94" s="76" t="s">
        <v>108</v>
      </c>
    </row>
    <row r="95" spans="1:13">
      <c r="A95" s="32" t="s">
        <v>13</v>
      </c>
      <c r="B95" s="230" t="s">
        <v>166</v>
      </c>
      <c r="C95" s="231"/>
      <c r="D95" s="231"/>
      <c r="E95" s="231"/>
      <c r="F95" s="231"/>
      <c r="G95" s="232"/>
      <c r="H95" s="44">
        <v>0</v>
      </c>
      <c r="I95" s="77">
        <f>$I$31*H95</f>
        <v>0</v>
      </c>
    </row>
    <row r="96" spans="1:13">
      <c r="A96" s="191" t="s">
        <v>167</v>
      </c>
      <c r="B96" s="191"/>
      <c r="C96" s="191"/>
      <c r="D96" s="191"/>
      <c r="E96" s="191"/>
      <c r="F96" s="191"/>
      <c r="G96" s="191"/>
      <c r="H96" s="47">
        <f>TRUNC(SUM(H95),4)</f>
        <v>0</v>
      </c>
      <c r="I96" s="59">
        <f>TRUNC(SUM(I95),2)</f>
        <v>0</v>
      </c>
    </row>
    <row r="97" spans="1:9">
      <c r="A97" s="233"/>
      <c r="B97" s="234"/>
      <c r="C97" s="234"/>
      <c r="D97" s="234"/>
      <c r="E97" s="234"/>
      <c r="F97" s="234"/>
      <c r="G97" s="234"/>
      <c r="H97" s="234"/>
      <c r="I97" s="234"/>
    </row>
    <row r="98" spans="1:9">
      <c r="A98" s="235" t="s">
        <v>168</v>
      </c>
      <c r="B98" s="235"/>
      <c r="C98" s="235"/>
      <c r="D98" s="235"/>
      <c r="E98" s="235"/>
      <c r="F98" s="235"/>
      <c r="G98" s="235"/>
      <c r="H98" s="235"/>
      <c r="I98" s="235"/>
    </row>
    <row r="99" spans="1:9">
      <c r="A99" s="191" t="s">
        <v>46</v>
      </c>
      <c r="B99" s="191"/>
      <c r="C99" s="191"/>
      <c r="D99" s="191"/>
      <c r="E99" s="191"/>
      <c r="F99" s="191"/>
      <c r="G99" s="191"/>
      <c r="H99" s="191"/>
      <c r="I99" s="32" t="s">
        <v>108</v>
      </c>
    </row>
    <row r="100" spans="1:9">
      <c r="A100" s="32" t="s">
        <v>48</v>
      </c>
      <c r="B100" s="182" t="s">
        <v>169</v>
      </c>
      <c r="C100" s="182"/>
      <c r="D100" s="182"/>
      <c r="E100" s="182"/>
      <c r="F100" s="182"/>
      <c r="G100" s="182"/>
      <c r="H100" s="182"/>
      <c r="I100" s="45">
        <f>I91</f>
        <v>519.01472700000011</v>
      </c>
    </row>
    <row r="101" spans="1:9">
      <c r="A101" s="37" t="s">
        <v>52</v>
      </c>
      <c r="B101" s="182" t="s">
        <v>170</v>
      </c>
      <c r="C101" s="182"/>
      <c r="D101" s="182"/>
      <c r="E101" s="182"/>
      <c r="F101" s="182"/>
      <c r="G101" s="182"/>
      <c r="H101" s="182"/>
      <c r="I101" s="78">
        <f>I96</f>
        <v>0</v>
      </c>
    </row>
    <row r="102" spans="1:9">
      <c r="A102" s="191" t="s">
        <v>171</v>
      </c>
      <c r="B102" s="191"/>
      <c r="C102" s="191"/>
      <c r="D102" s="191"/>
      <c r="E102" s="191"/>
      <c r="F102" s="191"/>
      <c r="G102" s="191"/>
      <c r="H102" s="191"/>
      <c r="I102" s="79">
        <f>I91+I96</f>
        <v>519.01472700000011</v>
      </c>
    </row>
    <row r="103" spans="1:9">
      <c r="A103" s="204"/>
      <c r="B103" s="205"/>
      <c r="C103" s="205"/>
      <c r="D103" s="205"/>
      <c r="E103" s="205"/>
      <c r="F103" s="205"/>
      <c r="G103" s="205"/>
      <c r="H103" s="205"/>
      <c r="I103" s="205"/>
    </row>
    <row r="104" spans="1:9">
      <c r="A104" s="187" t="s">
        <v>172</v>
      </c>
      <c r="B104" s="187"/>
      <c r="C104" s="187"/>
      <c r="D104" s="187"/>
      <c r="E104" s="187"/>
      <c r="F104" s="187"/>
      <c r="G104" s="187"/>
      <c r="H104" s="187"/>
      <c r="I104" s="187"/>
    </row>
    <row r="105" spans="1:9">
      <c r="A105" s="32">
        <v>5</v>
      </c>
      <c r="B105" s="191" t="s">
        <v>173</v>
      </c>
      <c r="C105" s="191"/>
      <c r="D105" s="191"/>
      <c r="E105" s="191"/>
      <c r="F105" s="191"/>
      <c r="G105" s="191"/>
      <c r="H105" s="32"/>
      <c r="I105" s="32" t="s">
        <v>108</v>
      </c>
    </row>
    <row r="106" spans="1:9">
      <c r="A106" s="32" t="s">
        <v>13</v>
      </c>
      <c r="B106" s="199" t="s">
        <v>174</v>
      </c>
      <c r="C106" s="199"/>
      <c r="D106" s="199"/>
      <c r="E106" s="199"/>
      <c r="F106" s="199"/>
      <c r="G106" s="199"/>
      <c r="H106" s="22" t="s">
        <v>133</v>
      </c>
      <c r="I106" s="77">
        <v>20</v>
      </c>
    </row>
    <row r="107" spans="1:9">
      <c r="A107" s="32" t="s">
        <v>14</v>
      </c>
      <c r="B107" s="199" t="s">
        <v>58</v>
      </c>
      <c r="C107" s="199"/>
      <c r="D107" s="199"/>
      <c r="E107" s="199"/>
      <c r="F107" s="199"/>
      <c r="G107" s="199"/>
      <c r="H107" s="22" t="s">
        <v>133</v>
      </c>
      <c r="I107" s="77">
        <v>0</v>
      </c>
    </row>
    <row r="108" spans="1:9">
      <c r="A108" s="80" t="s">
        <v>15</v>
      </c>
      <c r="B108" s="199" t="s">
        <v>59</v>
      </c>
      <c r="C108" s="199"/>
      <c r="D108" s="199"/>
      <c r="E108" s="199"/>
      <c r="F108" s="199"/>
      <c r="G108" s="199"/>
      <c r="H108" s="22" t="s">
        <v>133</v>
      </c>
      <c r="I108" s="77">
        <v>0</v>
      </c>
    </row>
    <row r="109" spans="1:9">
      <c r="A109" s="191" t="s">
        <v>175</v>
      </c>
      <c r="B109" s="191"/>
      <c r="C109" s="191"/>
      <c r="D109" s="191"/>
      <c r="E109" s="191"/>
      <c r="F109" s="191"/>
      <c r="G109" s="191"/>
      <c r="H109" s="47" t="s">
        <v>133</v>
      </c>
      <c r="I109" s="75">
        <f>TRUNC(SUM(I106:I108),2)</f>
        <v>20</v>
      </c>
    </row>
    <row r="110" spans="1:9">
      <c r="A110" s="39"/>
      <c r="B110" s="40"/>
      <c r="C110" s="40"/>
      <c r="D110" s="40"/>
      <c r="E110" s="40"/>
      <c r="F110" s="40"/>
      <c r="G110" s="40"/>
      <c r="H110" s="81"/>
      <c r="I110" s="82"/>
    </row>
    <row r="111" spans="1:9">
      <c r="A111" s="239" t="s">
        <v>176</v>
      </c>
      <c r="B111" s="240"/>
      <c r="C111" s="240"/>
      <c r="D111" s="240"/>
      <c r="E111" s="240"/>
      <c r="F111" s="240"/>
      <c r="G111" s="240"/>
      <c r="H111" s="241"/>
      <c r="I111" s="83"/>
    </row>
    <row r="112" spans="1:9">
      <c r="A112" s="259" t="s">
        <v>1</v>
      </c>
      <c r="B112" s="260"/>
      <c r="C112" s="260"/>
      <c r="D112" s="260"/>
      <c r="E112" s="260"/>
      <c r="F112" s="260"/>
      <c r="G112" s="260"/>
      <c r="H112" s="261"/>
      <c r="I112" s="84">
        <f>I32+I69+I80+I102+I109</f>
        <v>9295.2047270000003</v>
      </c>
    </row>
    <row r="113" spans="1:11">
      <c r="A113" s="39"/>
      <c r="B113" s="40"/>
      <c r="C113" s="40"/>
      <c r="D113" s="40"/>
      <c r="E113" s="40"/>
      <c r="F113" s="40"/>
      <c r="G113" s="40"/>
      <c r="H113" s="81"/>
      <c r="I113" s="82"/>
    </row>
    <row r="114" spans="1:11">
      <c r="A114" s="262" t="s">
        <v>177</v>
      </c>
      <c r="B114" s="263"/>
      <c r="C114" s="263"/>
      <c r="D114" s="263"/>
      <c r="E114" s="263"/>
      <c r="F114" s="263"/>
      <c r="G114" s="263"/>
      <c r="H114" s="263"/>
      <c r="I114" s="264"/>
    </row>
    <row r="115" spans="1:11">
      <c r="A115" s="32">
        <v>6</v>
      </c>
      <c r="B115" s="191" t="s">
        <v>178</v>
      </c>
      <c r="C115" s="191"/>
      <c r="D115" s="191"/>
      <c r="E115" s="191"/>
      <c r="F115" s="191"/>
      <c r="G115" s="191"/>
      <c r="H115" s="32" t="s">
        <v>107</v>
      </c>
      <c r="I115" s="32" t="s">
        <v>108</v>
      </c>
      <c r="J115" s="110">
        <f>I112</f>
        <v>9295.2047270000003</v>
      </c>
    </row>
    <row r="116" spans="1:11">
      <c r="A116" s="32" t="s">
        <v>13</v>
      </c>
      <c r="B116" s="181" t="s">
        <v>7</v>
      </c>
      <c r="C116" s="181"/>
      <c r="D116" s="181"/>
      <c r="E116" s="181"/>
      <c r="F116" s="181"/>
      <c r="G116" s="181"/>
      <c r="H116" s="85">
        <v>0.05</v>
      </c>
      <c r="I116" s="86">
        <f>H116*I112</f>
        <v>464.76023635000001</v>
      </c>
      <c r="J116" s="110">
        <f>I112*5%</f>
        <v>464.76023635000001</v>
      </c>
    </row>
    <row r="117" spans="1:11">
      <c r="A117" s="37" t="s">
        <v>14</v>
      </c>
      <c r="B117" s="181" t="s">
        <v>9</v>
      </c>
      <c r="C117" s="181"/>
      <c r="D117" s="181"/>
      <c r="E117" s="181"/>
      <c r="F117" s="181"/>
      <c r="G117" s="181"/>
      <c r="H117" s="85">
        <v>0.06</v>
      </c>
      <c r="I117" s="86">
        <f>(I112+I116)*H117</f>
        <v>585.59789780100004</v>
      </c>
      <c r="J117" s="110">
        <f>I112+I116</f>
        <v>9759.9649633500012</v>
      </c>
      <c r="K117" s="110">
        <f>J117*6%</f>
        <v>585.59789780100004</v>
      </c>
    </row>
    <row r="118" spans="1:11">
      <c r="A118" s="265" t="s">
        <v>15</v>
      </c>
      <c r="B118" s="267" t="s">
        <v>8</v>
      </c>
      <c r="C118" s="268"/>
      <c r="D118" s="268"/>
      <c r="E118" s="268"/>
      <c r="F118" s="268"/>
      <c r="G118" s="269"/>
      <c r="H118" s="270">
        <f>E120+E121+E126+E122+E124+E127</f>
        <v>8.6499999999999994E-2</v>
      </c>
      <c r="I118" s="272">
        <f>H118*I129</f>
        <v>979.62910507888523</v>
      </c>
    </row>
    <row r="119" spans="1:11">
      <c r="A119" s="265"/>
      <c r="B119" s="275" t="s">
        <v>179</v>
      </c>
      <c r="C119" s="276"/>
      <c r="D119" s="276"/>
      <c r="E119" s="276"/>
      <c r="F119" s="276"/>
      <c r="G119" s="277"/>
      <c r="H119" s="270"/>
      <c r="I119" s="273"/>
    </row>
    <row r="120" spans="1:11">
      <c r="A120" s="265"/>
      <c r="B120" s="242" t="s">
        <v>180</v>
      </c>
      <c r="C120" s="243"/>
      <c r="D120" s="244"/>
      <c r="E120" s="87">
        <v>6.4999999999999997E-3</v>
      </c>
      <c r="F120" s="88"/>
      <c r="G120" s="89"/>
      <c r="H120" s="271"/>
      <c r="I120" s="273"/>
    </row>
    <row r="121" spans="1:11">
      <c r="A121" s="265"/>
      <c r="B121" s="245" t="s">
        <v>181</v>
      </c>
      <c r="C121" s="246"/>
      <c r="D121" s="247"/>
      <c r="E121" s="90">
        <v>0.03</v>
      </c>
      <c r="F121" s="91"/>
      <c r="G121" s="89"/>
      <c r="H121" s="271"/>
      <c r="I121" s="273"/>
    </row>
    <row r="122" spans="1:11">
      <c r="A122" s="265"/>
      <c r="B122" s="248" t="s">
        <v>182</v>
      </c>
      <c r="C122" s="249"/>
      <c r="D122" s="250"/>
      <c r="E122" s="92"/>
      <c r="F122" s="91"/>
      <c r="G122" s="89"/>
      <c r="H122" s="271"/>
      <c r="I122" s="273"/>
      <c r="J122" s="110">
        <f>(I112+I116+I117)</f>
        <v>10345.562861151002</v>
      </c>
      <c r="K122">
        <f>10345.56/0.9135</f>
        <v>11325.188834154351</v>
      </c>
    </row>
    <row r="123" spans="1:11">
      <c r="A123" s="266"/>
      <c r="B123" s="251" t="s">
        <v>183</v>
      </c>
      <c r="C123" s="252"/>
      <c r="D123" s="252"/>
      <c r="E123" s="252"/>
      <c r="F123" s="252"/>
      <c r="G123" s="253"/>
      <c r="H123" s="271"/>
      <c r="I123" s="273"/>
    </row>
    <row r="124" spans="1:11">
      <c r="A124" s="266"/>
      <c r="B124" s="254" t="s">
        <v>184</v>
      </c>
      <c r="C124" s="255"/>
      <c r="D124" s="256"/>
      <c r="E124" s="93"/>
      <c r="F124" s="94"/>
      <c r="G124" s="95"/>
      <c r="H124" s="271"/>
      <c r="I124" s="273"/>
      <c r="J124">
        <f>13909.67*0.65%</f>
        <v>90.412855000000008</v>
      </c>
    </row>
    <row r="125" spans="1:11">
      <c r="A125" s="265"/>
      <c r="B125" s="257" t="s">
        <v>185</v>
      </c>
      <c r="C125" s="252"/>
      <c r="D125" s="252"/>
      <c r="E125" s="252"/>
      <c r="F125" s="252"/>
      <c r="G125" s="258"/>
      <c r="H125" s="270"/>
      <c r="I125" s="273"/>
      <c r="J125">
        <f>13909.47*3%</f>
        <v>417.28409999999997</v>
      </c>
    </row>
    <row r="126" spans="1:11">
      <c r="A126" s="265"/>
      <c r="B126" s="275" t="s">
        <v>186</v>
      </c>
      <c r="C126" s="276"/>
      <c r="D126" s="277"/>
      <c r="E126" s="87">
        <v>0.05</v>
      </c>
      <c r="F126" s="91"/>
      <c r="G126" s="89"/>
      <c r="H126" s="271"/>
      <c r="I126" s="273"/>
      <c r="J126">
        <f>13909.67*5%</f>
        <v>695.48350000000005</v>
      </c>
    </row>
    <row r="127" spans="1:11">
      <c r="A127" s="265"/>
      <c r="B127" s="279" t="s">
        <v>182</v>
      </c>
      <c r="C127" s="280"/>
      <c r="D127" s="281"/>
      <c r="E127" s="96"/>
      <c r="F127" s="97"/>
      <c r="G127" s="95"/>
      <c r="H127" s="271"/>
      <c r="I127" s="274"/>
      <c r="J127">
        <f>SUM(J124:J126)</f>
        <v>1203.1804550000002</v>
      </c>
      <c r="K127" s="19">
        <f>550.06+1155.14+1203.19</f>
        <v>2908.3900000000003</v>
      </c>
    </row>
    <row r="128" spans="1:11">
      <c r="A128" s="282" t="s">
        <v>187</v>
      </c>
      <c r="B128" s="283"/>
      <c r="C128" s="283"/>
      <c r="D128" s="283"/>
      <c r="E128" s="283"/>
      <c r="F128" s="283"/>
      <c r="G128" s="284"/>
      <c r="H128" s="98">
        <f>SUM(H116:H127)</f>
        <v>0.19650000000000001</v>
      </c>
      <c r="I128" s="65">
        <f>SUM(I116:I127)</f>
        <v>2029.9872392298853</v>
      </c>
    </row>
    <row r="129" spans="1:10">
      <c r="A129" s="99"/>
      <c r="B129" s="100"/>
      <c r="C129" s="100"/>
      <c r="D129" s="100"/>
      <c r="E129" s="101"/>
      <c r="F129" s="100"/>
      <c r="G129" s="102"/>
      <c r="H129" s="103">
        <f>1-((8.65)/100)</f>
        <v>0.91349999999999998</v>
      </c>
      <c r="I129" s="104">
        <f>(I112+I116+I117)/H129</f>
        <v>11325.191966229888</v>
      </c>
    </row>
    <row r="130" spans="1:10">
      <c r="A130" s="285" t="s">
        <v>188</v>
      </c>
      <c r="B130" s="286"/>
      <c r="C130" s="286"/>
      <c r="D130" s="286"/>
      <c r="E130" s="286"/>
      <c r="F130" s="286"/>
      <c r="G130" s="286"/>
      <c r="H130" s="286"/>
      <c r="I130" s="287"/>
    </row>
    <row r="131" spans="1:10">
      <c r="A131" s="191" t="s">
        <v>189</v>
      </c>
      <c r="B131" s="191"/>
      <c r="C131" s="191"/>
      <c r="D131" s="191"/>
      <c r="E131" s="191"/>
      <c r="F131" s="191"/>
      <c r="G131" s="191"/>
      <c r="H131" s="191"/>
      <c r="I131" s="32" t="s">
        <v>108</v>
      </c>
    </row>
    <row r="132" spans="1:10">
      <c r="A132" s="22" t="s">
        <v>13</v>
      </c>
      <c r="B132" s="181" t="str">
        <f>A24</f>
        <v>MÓDULO 1 - COMPOSIÇÃO DA REMUNERAÇÃO</v>
      </c>
      <c r="C132" s="181"/>
      <c r="D132" s="181"/>
      <c r="E132" s="181"/>
      <c r="F132" s="181"/>
      <c r="G132" s="181"/>
      <c r="H132" s="181"/>
      <c r="I132" s="53">
        <f>I32</f>
        <v>5290.67</v>
      </c>
    </row>
    <row r="133" spans="1:10">
      <c r="A133" s="105" t="s">
        <v>14</v>
      </c>
      <c r="B133" s="181" t="str">
        <f>A35</f>
        <v>MÓDULO 2 – ENCARGOS E BENEFÍCIOS ANUAIS, MENSAIS E DIÁRIOS</v>
      </c>
      <c r="C133" s="181"/>
      <c r="D133" s="181"/>
      <c r="E133" s="181"/>
      <c r="F133" s="181"/>
      <c r="G133" s="181"/>
      <c r="H133" s="181"/>
      <c r="I133" s="63">
        <f>I69</f>
        <v>3298.17</v>
      </c>
    </row>
    <row r="134" spans="1:10">
      <c r="A134" s="105" t="s">
        <v>15</v>
      </c>
      <c r="B134" s="181" t="str">
        <f>A71</f>
        <v>MÓDULO 3 – PROVISÃO PARA RESCISÃO</v>
      </c>
      <c r="C134" s="181"/>
      <c r="D134" s="181"/>
      <c r="E134" s="181"/>
      <c r="F134" s="181"/>
      <c r="G134" s="181"/>
      <c r="H134" s="181"/>
      <c r="I134" s="106">
        <f>I80</f>
        <v>167.35</v>
      </c>
    </row>
    <row r="135" spans="1:10">
      <c r="A135" s="22" t="s">
        <v>17</v>
      </c>
      <c r="B135" s="181" t="str">
        <f>A82</f>
        <v>MÓDULO 4 – CUSTO DE REPOSIÇÃO DO PROFISSIONAL AUSENTE</v>
      </c>
      <c r="C135" s="181"/>
      <c r="D135" s="181"/>
      <c r="E135" s="181"/>
      <c r="F135" s="181"/>
      <c r="G135" s="181"/>
      <c r="H135" s="181"/>
      <c r="I135" s="106">
        <f>I102</f>
        <v>519.01472700000011</v>
      </c>
    </row>
    <row r="136" spans="1:10">
      <c r="A136" s="105" t="s">
        <v>18</v>
      </c>
      <c r="B136" s="181" t="str">
        <f>A104</f>
        <v>MÓDULO 5 – INSUMOS DIVERSOS</v>
      </c>
      <c r="C136" s="181"/>
      <c r="D136" s="181"/>
      <c r="E136" s="181"/>
      <c r="F136" s="181"/>
      <c r="G136" s="181"/>
      <c r="H136" s="181"/>
      <c r="I136" s="106">
        <f>I109</f>
        <v>20</v>
      </c>
    </row>
    <row r="137" spans="1:10">
      <c r="A137" s="37"/>
      <c r="B137" s="191" t="s">
        <v>190</v>
      </c>
      <c r="C137" s="191"/>
      <c r="D137" s="191"/>
      <c r="E137" s="191"/>
      <c r="F137" s="191"/>
      <c r="G137" s="191"/>
      <c r="H137" s="191"/>
      <c r="I137" s="107">
        <f>TRUNC(SUM(I132:I136),2)</f>
        <v>9295.2000000000007</v>
      </c>
    </row>
    <row r="138" spans="1:10">
      <c r="A138" s="22" t="s">
        <v>20</v>
      </c>
      <c r="B138" s="181" t="str">
        <f>A114</f>
        <v>MÓDULO 6 – CUSTOS INDIRETOS, TRIBUTOS E LUCRO</v>
      </c>
      <c r="C138" s="181"/>
      <c r="D138" s="181"/>
      <c r="E138" s="181"/>
      <c r="F138" s="181"/>
      <c r="G138" s="181"/>
      <c r="H138" s="181"/>
      <c r="I138" s="108">
        <f>I118+I116+I117</f>
        <v>2029.9872392298853</v>
      </c>
    </row>
    <row r="139" spans="1:10" ht="15.75" thickBot="1">
      <c r="A139" s="278" t="s">
        <v>191</v>
      </c>
      <c r="B139" s="278"/>
      <c r="C139" s="278"/>
      <c r="D139" s="278"/>
      <c r="E139" s="278"/>
      <c r="F139" s="278"/>
      <c r="G139" s="278"/>
      <c r="H139" s="278"/>
      <c r="I139" s="111">
        <f>TRUNC(SUM(I137:I138),2)</f>
        <v>11325.18</v>
      </c>
      <c r="J139" s="114"/>
    </row>
    <row r="140" spans="1:10" ht="15.75" thickBot="1">
      <c r="I140" s="112">
        <f>I139*12</f>
        <v>135902.16</v>
      </c>
    </row>
    <row r="142" spans="1:10">
      <c r="I142" s="110">
        <f>I140</f>
        <v>135902.16</v>
      </c>
    </row>
    <row r="143" spans="1:10">
      <c r="I143" s="110">
        <f>DENTISTA2!I140</f>
        <v>142235.40000000002</v>
      </c>
    </row>
    <row r="144" spans="1:10">
      <c r="I144" s="128">
        <f>'ASB2'!I141</f>
        <v>51574.92</v>
      </c>
    </row>
    <row r="145" spans="9:9">
      <c r="I145" s="129">
        <f>SUM(I142:I144)</f>
        <v>329712.48000000004</v>
      </c>
    </row>
    <row r="146" spans="9:9">
      <c r="I146" s="130">
        <v>329714</v>
      </c>
    </row>
    <row r="147" spans="9:9">
      <c r="I147" s="129">
        <f>I145-I146</f>
        <v>-1.5199999999604188</v>
      </c>
    </row>
  </sheetData>
  <mergeCells count="133">
    <mergeCell ref="A139:H139"/>
    <mergeCell ref="B133:H133"/>
    <mergeCell ref="B134:H134"/>
    <mergeCell ref="B135:H135"/>
    <mergeCell ref="B136:H136"/>
    <mergeCell ref="B137:H137"/>
    <mergeCell ref="B138:H138"/>
    <mergeCell ref="B126:D126"/>
    <mergeCell ref="B127:D127"/>
    <mergeCell ref="A128:G128"/>
    <mergeCell ref="A130:I130"/>
    <mergeCell ref="A131:H131"/>
    <mergeCell ref="B132:H132"/>
    <mergeCell ref="B120:D120"/>
    <mergeCell ref="B121:D121"/>
    <mergeCell ref="B122:D122"/>
    <mergeCell ref="B123:G123"/>
    <mergeCell ref="B124:D124"/>
    <mergeCell ref="B125:G125"/>
    <mergeCell ref="A112:H112"/>
    <mergeCell ref="A114:I114"/>
    <mergeCell ref="B115:G115"/>
    <mergeCell ref="B116:G116"/>
    <mergeCell ref="B117:G117"/>
    <mergeCell ref="A118:A127"/>
    <mergeCell ref="B118:G118"/>
    <mergeCell ref="H118:H127"/>
    <mergeCell ref="I118:I127"/>
    <mergeCell ref="B119:G119"/>
    <mergeCell ref="B105:G105"/>
    <mergeCell ref="B106:G106"/>
    <mergeCell ref="B107:G107"/>
    <mergeCell ref="B108:G108"/>
    <mergeCell ref="A109:G109"/>
    <mergeCell ref="A111:H111"/>
    <mergeCell ref="A99:H99"/>
    <mergeCell ref="B100:H100"/>
    <mergeCell ref="B101:H101"/>
    <mergeCell ref="A102:H102"/>
    <mergeCell ref="A103:I103"/>
    <mergeCell ref="A104:I104"/>
    <mergeCell ref="A93:I93"/>
    <mergeCell ref="A94:G94"/>
    <mergeCell ref="B95:G95"/>
    <mergeCell ref="A96:G96"/>
    <mergeCell ref="A97:I97"/>
    <mergeCell ref="A98:I98"/>
    <mergeCell ref="B87:G87"/>
    <mergeCell ref="B88:G88"/>
    <mergeCell ref="B89:G89"/>
    <mergeCell ref="B90:G90"/>
    <mergeCell ref="A91:G91"/>
    <mergeCell ref="A92:I92"/>
    <mergeCell ref="A81:I81"/>
    <mergeCell ref="A82:I82"/>
    <mergeCell ref="A83:H83"/>
    <mergeCell ref="A84:G84"/>
    <mergeCell ref="B85:G85"/>
    <mergeCell ref="B86:G86"/>
    <mergeCell ref="B75:G75"/>
    <mergeCell ref="B76:G76"/>
    <mergeCell ref="B77:G77"/>
    <mergeCell ref="B78:G78"/>
    <mergeCell ref="B79:G79"/>
    <mergeCell ref="A80:G80"/>
    <mergeCell ref="A69:H69"/>
    <mergeCell ref="A70:I70"/>
    <mergeCell ref="A71:H71"/>
    <mergeCell ref="A72:H72"/>
    <mergeCell ref="B73:G73"/>
    <mergeCell ref="B74:G74"/>
    <mergeCell ref="A62:I62"/>
    <mergeCell ref="A64:I64"/>
    <mergeCell ref="A65:H65"/>
    <mergeCell ref="B66:H66"/>
    <mergeCell ref="B67:H67"/>
    <mergeCell ref="B68:H68"/>
    <mergeCell ref="A56:G56"/>
    <mergeCell ref="B57:G57"/>
    <mergeCell ref="B58:G58"/>
    <mergeCell ref="B59:G59"/>
    <mergeCell ref="B60:G60"/>
    <mergeCell ref="A61:H61"/>
    <mergeCell ref="B50:G50"/>
    <mergeCell ref="B51:G51"/>
    <mergeCell ref="B52:G52"/>
    <mergeCell ref="A53:G53"/>
    <mergeCell ref="A54:I54"/>
    <mergeCell ref="A55:I55"/>
    <mergeCell ref="A44:G44"/>
    <mergeCell ref="B45:G45"/>
    <mergeCell ref="B46:G46"/>
    <mergeCell ref="B47:G47"/>
    <mergeCell ref="B48:G48"/>
    <mergeCell ref="B49:G49"/>
    <mergeCell ref="A36:G36"/>
    <mergeCell ref="B37:G37"/>
    <mergeCell ref="B38:G38"/>
    <mergeCell ref="A39:G39"/>
    <mergeCell ref="A41:I41"/>
    <mergeCell ref="A43:H43"/>
    <mergeCell ref="B29:G29"/>
    <mergeCell ref="B30:G30"/>
    <mergeCell ref="B31:G31"/>
    <mergeCell ref="A32:H32"/>
    <mergeCell ref="A33:I33"/>
    <mergeCell ref="A35:I35"/>
    <mergeCell ref="A23:I23"/>
    <mergeCell ref="A24:I24"/>
    <mergeCell ref="B25:G25"/>
    <mergeCell ref="B26:G26"/>
    <mergeCell ref="B27:G27"/>
    <mergeCell ref="B28:G28"/>
    <mergeCell ref="B19:H19"/>
    <mergeCell ref="B20:H20"/>
    <mergeCell ref="B21:H21"/>
    <mergeCell ref="B10:H10"/>
    <mergeCell ref="A12:I12"/>
    <mergeCell ref="A13:B13"/>
    <mergeCell ref="C13:D13"/>
    <mergeCell ref="E13:I13"/>
    <mergeCell ref="A14:B14"/>
    <mergeCell ref="C14:D14"/>
    <mergeCell ref="E14:I14"/>
    <mergeCell ref="A2:I2"/>
    <mergeCell ref="A5:G5"/>
    <mergeCell ref="A6:I6"/>
    <mergeCell ref="B7:H7"/>
    <mergeCell ref="B8:H8"/>
    <mergeCell ref="B9:H9"/>
    <mergeCell ref="A16:I16"/>
    <mergeCell ref="B17:H17"/>
    <mergeCell ref="B18:H18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40"/>
  <sheetViews>
    <sheetView topLeftCell="A112" workbookViewId="0">
      <selection activeCell="L135" sqref="L135"/>
    </sheetView>
  </sheetViews>
  <sheetFormatPr defaultRowHeight="15"/>
  <cols>
    <col min="9" max="9" width="14.7109375" customWidth="1"/>
    <col min="10" max="10" width="13.140625" customWidth="1"/>
  </cols>
  <sheetData>
    <row r="2" spans="1:9">
      <c r="A2" s="178" t="s">
        <v>78</v>
      </c>
      <c r="B2" s="178"/>
      <c r="C2" s="178"/>
      <c r="D2" s="178"/>
      <c r="E2" s="178"/>
      <c r="F2" s="178"/>
      <c r="G2" s="178"/>
      <c r="H2" s="178"/>
      <c r="I2" s="178"/>
    </row>
    <row r="3" spans="1:9">
      <c r="A3" s="21" t="s">
        <v>79</v>
      </c>
      <c r="B3" s="21"/>
      <c r="C3" s="21"/>
      <c r="D3" s="21"/>
      <c r="E3" s="21"/>
      <c r="F3" s="21"/>
      <c r="G3" s="21"/>
      <c r="H3" s="21"/>
      <c r="I3" s="21"/>
    </row>
    <row r="4" spans="1:9">
      <c r="A4" s="21" t="s">
        <v>80</v>
      </c>
      <c r="B4" s="21"/>
      <c r="C4" s="21"/>
      <c r="D4" s="21"/>
      <c r="E4" s="21"/>
      <c r="F4" s="21"/>
      <c r="G4" s="21"/>
      <c r="H4" s="21"/>
      <c r="I4" s="21"/>
    </row>
    <row r="5" spans="1:9">
      <c r="A5" s="179"/>
      <c r="B5" s="179"/>
      <c r="C5" s="179"/>
      <c r="D5" s="179"/>
      <c r="E5" s="179"/>
      <c r="F5" s="179"/>
      <c r="G5" s="179"/>
      <c r="H5" s="21"/>
      <c r="I5" s="21"/>
    </row>
    <row r="6" spans="1:9">
      <c r="A6" s="180" t="s">
        <v>81</v>
      </c>
      <c r="B6" s="180"/>
      <c r="C6" s="180"/>
      <c r="D6" s="180"/>
      <c r="E6" s="180"/>
      <c r="F6" s="180"/>
      <c r="G6" s="180"/>
      <c r="H6" s="180"/>
      <c r="I6" s="180"/>
    </row>
    <row r="7" spans="1:9">
      <c r="A7" s="22" t="s">
        <v>13</v>
      </c>
      <c r="B7" s="181" t="s">
        <v>82</v>
      </c>
      <c r="C7" s="181"/>
      <c r="D7" s="181"/>
      <c r="E7" s="181"/>
      <c r="F7" s="181"/>
      <c r="G7" s="181"/>
      <c r="H7" s="181"/>
      <c r="I7" s="23"/>
    </row>
    <row r="8" spans="1:9">
      <c r="A8" s="22" t="s">
        <v>14</v>
      </c>
      <c r="B8" s="181" t="s">
        <v>83</v>
      </c>
      <c r="C8" s="181"/>
      <c r="D8" s="181"/>
      <c r="E8" s="181"/>
      <c r="F8" s="181"/>
      <c r="G8" s="181"/>
      <c r="H8" s="181"/>
      <c r="I8" s="22" t="s">
        <v>84</v>
      </c>
    </row>
    <row r="9" spans="1:9">
      <c r="A9" s="22" t="s">
        <v>15</v>
      </c>
      <c r="B9" s="181" t="s">
        <v>85</v>
      </c>
      <c r="C9" s="181"/>
      <c r="D9" s="181"/>
      <c r="E9" s="181"/>
      <c r="F9" s="181"/>
      <c r="G9" s="181"/>
      <c r="H9" s="181"/>
      <c r="I9" s="22">
        <v>2019</v>
      </c>
    </row>
    <row r="10" spans="1:9">
      <c r="A10" s="22" t="s">
        <v>17</v>
      </c>
      <c r="B10" s="181" t="s">
        <v>86</v>
      </c>
      <c r="C10" s="181"/>
      <c r="D10" s="181"/>
      <c r="E10" s="181"/>
      <c r="F10" s="181"/>
      <c r="G10" s="181"/>
      <c r="H10" s="181"/>
      <c r="I10" s="22">
        <v>12</v>
      </c>
    </row>
    <row r="11" spans="1:9">
      <c r="A11" s="24"/>
      <c r="B11" s="25"/>
      <c r="C11" s="25"/>
      <c r="D11" s="25"/>
      <c r="E11" s="25"/>
      <c r="F11" s="25"/>
      <c r="G11" s="25"/>
      <c r="H11" s="24"/>
      <c r="I11" s="24"/>
    </row>
    <row r="12" spans="1:9">
      <c r="A12" s="180" t="s">
        <v>87</v>
      </c>
      <c r="B12" s="180"/>
      <c r="C12" s="180"/>
      <c r="D12" s="180"/>
      <c r="E12" s="180"/>
      <c r="F12" s="180"/>
      <c r="G12" s="180"/>
      <c r="H12" s="180"/>
      <c r="I12" s="180"/>
    </row>
    <row r="13" spans="1:9">
      <c r="A13" s="182" t="s">
        <v>88</v>
      </c>
      <c r="B13" s="182"/>
      <c r="C13" s="182" t="s">
        <v>89</v>
      </c>
      <c r="D13" s="182"/>
      <c r="E13" s="182" t="s">
        <v>90</v>
      </c>
      <c r="F13" s="182"/>
      <c r="G13" s="182"/>
      <c r="H13" s="182"/>
      <c r="I13" s="182"/>
    </row>
    <row r="14" spans="1:9">
      <c r="A14" s="182" t="s">
        <v>91</v>
      </c>
      <c r="B14" s="182"/>
      <c r="C14" s="182" t="s">
        <v>92</v>
      </c>
      <c r="D14" s="182"/>
      <c r="E14" s="182" t="s">
        <v>93</v>
      </c>
      <c r="F14" s="182"/>
      <c r="G14" s="182"/>
      <c r="H14" s="182"/>
      <c r="I14" s="182"/>
    </row>
    <row r="15" spans="1:9">
      <c r="A15" s="24"/>
      <c r="B15" s="25"/>
      <c r="C15" s="25"/>
      <c r="D15" s="25"/>
      <c r="E15" s="25"/>
      <c r="F15" s="25"/>
      <c r="G15" s="25"/>
      <c r="H15" s="24"/>
      <c r="I15" s="24"/>
    </row>
    <row r="16" spans="1:9">
      <c r="A16" s="180" t="s">
        <v>94</v>
      </c>
      <c r="B16" s="180"/>
      <c r="C16" s="180"/>
      <c r="D16" s="180"/>
      <c r="E16" s="180"/>
      <c r="F16" s="180"/>
      <c r="G16" s="180"/>
      <c r="H16" s="180"/>
      <c r="I16" s="180"/>
    </row>
    <row r="17" spans="1:10" ht="25.5">
      <c r="A17" s="22">
        <v>1</v>
      </c>
      <c r="B17" s="181" t="s">
        <v>95</v>
      </c>
      <c r="C17" s="181"/>
      <c r="D17" s="181"/>
      <c r="E17" s="181"/>
      <c r="F17" s="181"/>
      <c r="G17" s="181"/>
      <c r="H17" s="181"/>
      <c r="I17" s="26" t="s">
        <v>96</v>
      </c>
    </row>
    <row r="18" spans="1:10">
      <c r="A18" s="22">
        <v>2</v>
      </c>
      <c r="B18" s="181" t="s">
        <v>97</v>
      </c>
      <c r="C18" s="181"/>
      <c r="D18" s="181"/>
      <c r="E18" s="181"/>
      <c r="F18" s="181"/>
      <c r="G18" s="181"/>
      <c r="H18" s="181"/>
      <c r="I18" s="22" t="s">
        <v>98</v>
      </c>
    </row>
    <row r="19" spans="1:10">
      <c r="A19" s="22">
        <v>3</v>
      </c>
      <c r="B19" s="181" t="s">
        <v>99</v>
      </c>
      <c r="C19" s="181"/>
      <c r="D19" s="181"/>
      <c r="E19" s="181"/>
      <c r="F19" s="181"/>
      <c r="G19" s="181"/>
      <c r="H19" s="181"/>
      <c r="I19" s="27">
        <v>4227.0200000000004</v>
      </c>
    </row>
    <row r="20" spans="1:10">
      <c r="A20" s="22">
        <v>4</v>
      </c>
      <c r="B20" s="181" t="s">
        <v>100</v>
      </c>
      <c r="C20" s="181"/>
      <c r="D20" s="181"/>
      <c r="E20" s="181"/>
      <c r="F20" s="181"/>
      <c r="G20" s="181"/>
      <c r="H20" s="181"/>
      <c r="I20" s="28" t="s">
        <v>192</v>
      </c>
    </row>
    <row r="21" spans="1:10">
      <c r="A21" s="22">
        <v>5</v>
      </c>
      <c r="B21" s="181" t="s">
        <v>102</v>
      </c>
      <c r="C21" s="181"/>
      <c r="D21" s="181"/>
      <c r="E21" s="181"/>
      <c r="F21" s="181"/>
      <c r="G21" s="181"/>
      <c r="H21" s="181"/>
      <c r="I21" s="23" t="s">
        <v>103</v>
      </c>
    </row>
    <row r="22" spans="1:10">
      <c r="A22" s="29"/>
      <c r="B22" s="30"/>
      <c r="C22" s="30"/>
      <c r="D22" s="30"/>
      <c r="E22" s="30"/>
      <c r="F22" s="30"/>
      <c r="G22" s="30"/>
      <c r="H22" s="30"/>
      <c r="I22" s="31"/>
    </row>
    <row r="23" spans="1:10">
      <c r="A23" s="188" t="s">
        <v>104</v>
      </c>
      <c r="B23" s="189"/>
      <c r="C23" s="189"/>
      <c r="D23" s="189"/>
      <c r="E23" s="189"/>
      <c r="F23" s="189"/>
      <c r="G23" s="189"/>
      <c r="H23" s="189"/>
      <c r="I23" s="190"/>
    </row>
    <row r="24" spans="1:10">
      <c r="A24" s="187" t="s">
        <v>105</v>
      </c>
      <c r="B24" s="187"/>
      <c r="C24" s="187"/>
      <c r="D24" s="187"/>
      <c r="E24" s="187"/>
      <c r="F24" s="187"/>
      <c r="G24" s="187"/>
      <c r="H24" s="187"/>
      <c r="I24" s="187"/>
    </row>
    <row r="25" spans="1:10">
      <c r="A25" s="32">
        <v>1</v>
      </c>
      <c r="B25" s="191" t="s">
        <v>106</v>
      </c>
      <c r="C25" s="191"/>
      <c r="D25" s="191"/>
      <c r="E25" s="191"/>
      <c r="F25" s="191"/>
      <c r="G25" s="191"/>
      <c r="H25" s="32" t="s">
        <v>107</v>
      </c>
      <c r="I25" s="32" t="s">
        <v>108</v>
      </c>
    </row>
    <row r="26" spans="1:10">
      <c r="A26" s="32" t="s">
        <v>13</v>
      </c>
      <c r="B26" s="181" t="s">
        <v>109</v>
      </c>
      <c r="C26" s="181"/>
      <c r="D26" s="181"/>
      <c r="E26" s="181"/>
      <c r="F26" s="181"/>
      <c r="G26" s="181"/>
      <c r="H26" s="33"/>
      <c r="I26" s="34">
        <v>4227.0200000000004</v>
      </c>
    </row>
    <row r="27" spans="1:10">
      <c r="A27" s="32" t="s">
        <v>14</v>
      </c>
      <c r="B27" s="181" t="s">
        <v>110</v>
      </c>
      <c r="C27" s="181"/>
      <c r="D27" s="181"/>
      <c r="E27" s="181"/>
      <c r="F27" s="181"/>
      <c r="G27" s="181"/>
      <c r="H27" s="35">
        <v>0.3</v>
      </c>
      <c r="I27" s="36">
        <f>I26*H27</f>
        <v>1268.106</v>
      </c>
      <c r="J27" s="132">
        <f>4227.02*30%</f>
        <v>1268.106</v>
      </c>
    </row>
    <row r="28" spans="1:10">
      <c r="A28" s="32" t="s">
        <v>15</v>
      </c>
      <c r="B28" s="181" t="s">
        <v>111</v>
      </c>
      <c r="C28" s="181"/>
      <c r="D28" s="181"/>
      <c r="E28" s="181"/>
      <c r="F28" s="181"/>
      <c r="G28" s="181"/>
      <c r="H28" s="35"/>
      <c r="I28" s="34">
        <v>0</v>
      </c>
    </row>
    <row r="29" spans="1:10">
      <c r="A29" s="32" t="s">
        <v>17</v>
      </c>
      <c r="B29" s="181" t="s">
        <v>0</v>
      </c>
      <c r="C29" s="181"/>
      <c r="D29" s="181"/>
      <c r="E29" s="181"/>
      <c r="F29" s="181"/>
      <c r="G29" s="181"/>
      <c r="H29" s="35"/>
      <c r="I29" s="36">
        <v>0</v>
      </c>
    </row>
    <row r="30" spans="1:10">
      <c r="A30" s="37" t="s">
        <v>18</v>
      </c>
      <c r="B30" s="181" t="s">
        <v>19</v>
      </c>
      <c r="C30" s="181"/>
      <c r="D30" s="181"/>
      <c r="E30" s="181"/>
      <c r="F30" s="181"/>
      <c r="G30" s="181"/>
      <c r="H30" s="38"/>
      <c r="I30" s="36">
        <v>0</v>
      </c>
    </row>
    <row r="31" spans="1:10">
      <c r="A31" s="37" t="s">
        <v>20</v>
      </c>
      <c r="B31" s="181" t="s">
        <v>22</v>
      </c>
      <c r="C31" s="181"/>
      <c r="D31" s="181"/>
      <c r="E31" s="181"/>
      <c r="F31" s="181"/>
      <c r="G31" s="181"/>
      <c r="H31" s="35"/>
      <c r="I31" s="36">
        <v>0</v>
      </c>
    </row>
    <row r="32" spans="1:10">
      <c r="A32" s="183" t="s">
        <v>112</v>
      </c>
      <c r="B32" s="184"/>
      <c r="C32" s="184"/>
      <c r="D32" s="184"/>
      <c r="E32" s="184"/>
      <c r="F32" s="184"/>
      <c r="G32" s="184"/>
      <c r="H32" s="185"/>
      <c r="I32" s="41">
        <f>SUM(I26:I31)</f>
        <v>5495.1260000000002</v>
      </c>
      <c r="J32">
        <f>4227.02+1268.11</f>
        <v>5495.13</v>
      </c>
    </row>
    <row r="33" spans="1:10">
      <c r="A33" s="186" t="s">
        <v>113</v>
      </c>
      <c r="B33" s="186"/>
      <c r="C33" s="186"/>
      <c r="D33" s="186"/>
      <c r="E33" s="186"/>
      <c r="F33" s="186"/>
      <c r="G33" s="186"/>
      <c r="H33" s="186"/>
      <c r="I33" s="186"/>
    </row>
    <row r="34" spans="1:10">
      <c r="A34" s="42"/>
      <c r="B34" s="42"/>
      <c r="C34" s="42"/>
      <c r="D34" s="42"/>
      <c r="E34" s="42"/>
      <c r="F34" s="42"/>
      <c r="G34" s="42"/>
      <c r="H34" s="42"/>
      <c r="I34" s="43"/>
    </row>
    <row r="35" spans="1:10">
      <c r="A35" s="187" t="s">
        <v>114</v>
      </c>
      <c r="B35" s="187"/>
      <c r="C35" s="187"/>
      <c r="D35" s="187"/>
      <c r="E35" s="187"/>
      <c r="F35" s="187"/>
      <c r="G35" s="187"/>
      <c r="H35" s="187"/>
      <c r="I35" s="187"/>
    </row>
    <row r="36" spans="1:10">
      <c r="A36" s="191" t="s">
        <v>115</v>
      </c>
      <c r="B36" s="191"/>
      <c r="C36" s="191"/>
      <c r="D36" s="191"/>
      <c r="E36" s="191"/>
      <c r="F36" s="191"/>
      <c r="G36" s="191"/>
      <c r="H36" s="32" t="s">
        <v>107</v>
      </c>
      <c r="I36" s="32" t="s">
        <v>108</v>
      </c>
    </row>
    <row r="37" spans="1:10">
      <c r="A37" s="32" t="s">
        <v>13</v>
      </c>
      <c r="B37" s="181" t="s">
        <v>116</v>
      </c>
      <c r="C37" s="181"/>
      <c r="D37" s="181"/>
      <c r="E37" s="181"/>
      <c r="F37" s="181"/>
      <c r="G37" s="181"/>
      <c r="H37" s="44">
        <v>8.3299999999999999E-2</v>
      </c>
      <c r="I37" s="45">
        <f>$I$32*H37</f>
        <v>457.74399579999999</v>
      </c>
      <c r="J37">
        <f>5072.42*8.33%</f>
        <v>422.53258599999998</v>
      </c>
    </row>
    <row r="38" spans="1:10">
      <c r="A38" s="32" t="s">
        <v>14</v>
      </c>
      <c r="B38" s="193" t="s">
        <v>117</v>
      </c>
      <c r="C38" s="194"/>
      <c r="D38" s="194"/>
      <c r="E38" s="194"/>
      <c r="F38" s="194"/>
      <c r="G38" s="195"/>
      <c r="H38" s="46">
        <v>0.121</v>
      </c>
      <c r="I38" s="45">
        <f>H38*I32</f>
        <v>664.91024600000003</v>
      </c>
      <c r="J38">
        <f>5072.42*12.1%</f>
        <v>613.76282000000003</v>
      </c>
    </row>
    <row r="39" spans="1:10">
      <c r="A39" s="191" t="s">
        <v>118</v>
      </c>
      <c r="B39" s="191"/>
      <c r="C39" s="191"/>
      <c r="D39" s="191"/>
      <c r="E39" s="191"/>
      <c r="F39" s="191"/>
      <c r="G39" s="191"/>
      <c r="H39" s="47">
        <f>TRUNC(SUM(H37:H38),4)</f>
        <v>0.20430000000000001</v>
      </c>
      <c r="I39" s="115">
        <f>TRUNC(SUM(I37:I38),2)</f>
        <v>1122.6500000000001</v>
      </c>
      <c r="J39">
        <f>SUM(J37:J38)</f>
        <v>1036.295406</v>
      </c>
    </row>
    <row r="40" spans="1:10">
      <c r="A40" s="42"/>
      <c r="B40" s="42"/>
      <c r="C40" s="42"/>
      <c r="D40" s="42"/>
      <c r="E40" s="42"/>
      <c r="F40" s="42"/>
      <c r="G40" s="42"/>
      <c r="H40" s="49"/>
      <c r="I40" s="50"/>
    </row>
    <row r="41" spans="1:10">
      <c r="A41" s="196" t="s">
        <v>119</v>
      </c>
      <c r="B41" s="194"/>
      <c r="C41" s="194"/>
      <c r="D41" s="194"/>
      <c r="E41" s="194"/>
      <c r="F41" s="194"/>
      <c r="G41" s="194"/>
      <c r="H41" s="194"/>
      <c r="I41" s="195"/>
    </row>
    <row r="42" spans="1:10">
      <c r="A42" s="42"/>
      <c r="B42" s="42"/>
      <c r="C42" s="42"/>
      <c r="D42" s="42"/>
      <c r="E42" s="42"/>
      <c r="F42" s="42"/>
      <c r="G42" s="42"/>
      <c r="H42" s="49"/>
      <c r="I42" s="50"/>
    </row>
    <row r="43" spans="1:10">
      <c r="A43" s="197" t="s">
        <v>120</v>
      </c>
      <c r="B43" s="198"/>
      <c r="C43" s="198"/>
      <c r="D43" s="198"/>
      <c r="E43" s="198"/>
      <c r="F43" s="198"/>
      <c r="G43" s="198"/>
      <c r="H43" s="198"/>
      <c r="I43" s="51">
        <f>I32+I39</f>
        <v>6617.7759999999998</v>
      </c>
      <c r="J43">
        <f>5072.42+1036.29</f>
        <v>6108.71</v>
      </c>
    </row>
    <row r="44" spans="1:10">
      <c r="A44" s="192" t="s">
        <v>121</v>
      </c>
      <c r="B44" s="192"/>
      <c r="C44" s="192"/>
      <c r="D44" s="192"/>
      <c r="E44" s="192"/>
      <c r="F44" s="192"/>
      <c r="G44" s="192"/>
      <c r="H44" s="52" t="s">
        <v>107</v>
      </c>
      <c r="I44" s="52" t="s">
        <v>108</v>
      </c>
    </row>
    <row r="45" spans="1:10">
      <c r="A45" s="32" t="s">
        <v>13</v>
      </c>
      <c r="B45" s="181" t="s">
        <v>122</v>
      </c>
      <c r="C45" s="181"/>
      <c r="D45" s="181"/>
      <c r="E45" s="181"/>
      <c r="F45" s="181"/>
      <c r="G45" s="181"/>
      <c r="H45" s="44">
        <v>0.2</v>
      </c>
      <c r="I45" s="116">
        <f>H45*$I$43</f>
        <v>1323.5552</v>
      </c>
      <c r="J45">
        <f>$J$43*H45</f>
        <v>1221.742</v>
      </c>
    </row>
    <row r="46" spans="1:10">
      <c r="A46" s="32" t="s">
        <v>14</v>
      </c>
      <c r="B46" s="181" t="s">
        <v>123</v>
      </c>
      <c r="C46" s="181"/>
      <c r="D46" s="181"/>
      <c r="E46" s="181"/>
      <c r="F46" s="181"/>
      <c r="G46" s="181"/>
      <c r="H46" s="44">
        <v>2.5000000000000001E-2</v>
      </c>
      <c r="I46" s="116">
        <f t="shared" ref="I46:I52" si="0">H46*$I$43</f>
        <v>165.4444</v>
      </c>
      <c r="J46">
        <f t="shared" ref="J46:J52" si="1">$J$43*H46</f>
        <v>152.71775</v>
      </c>
    </row>
    <row r="47" spans="1:10">
      <c r="A47" s="32" t="s">
        <v>15</v>
      </c>
      <c r="B47" s="181" t="s">
        <v>124</v>
      </c>
      <c r="C47" s="181"/>
      <c r="D47" s="181"/>
      <c r="E47" s="181"/>
      <c r="F47" s="181"/>
      <c r="G47" s="181"/>
      <c r="H47" s="54">
        <v>0.02</v>
      </c>
      <c r="I47" s="116">
        <f t="shared" si="0"/>
        <v>132.35552000000001</v>
      </c>
      <c r="J47">
        <f t="shared" si="1"/>
        <v>122.1742</v>
      </c>
    </row>
    <row r="48" spans="1:10">
      <c r="A48" s="32" t="s">
        <v>17</v>
      </c>
      <c r="B48" s="181" t="s">
        <v>33</v>
      </c>
      <c r="C48" s="181"/>
      <c r="D48" s="181"/>
      <c r="E48" s="181"/>
      <c r="F48" s="181"/>
      <c r="G48" s="181"/>
      <c r="H48" s="44">
        <v>1.4999999999999999E-2</v>
      </c>
      <c r="I48" s="116">
        <f t="shared" si="0"/>
        <v>99.266639999999995</v>
      </c>
      <c r="J48">
        <f t="shared" si="1"/>
        <v>91.630650000000003</v>
      </c>
    </row>
    <row r="49" spans="1:10">
      <c r="A49" s="32" t="s">
        <v>18</v>
      </c>
      <c r="B49" s="181" t="s">
        <v>125</v>
      </c>
      <c r="C49" s="181"/>
      <c r="D49" s="181"/>
      <c r="E49" s="181"/>
      <c r="F49" s="181"/>
      <c r="G49" s="181"/>
      <c r="H49" s="44">
        <v>0.01</v>
      </c>
      <c r="I49" s="116">
        <f t="shared" si="0"/>
        <v>66.177760000000006</v>
      </c>
      <c r="J49">
        <f t="shared" si="1"/>
        <v>61.0871</v>
      </c>
    </row>
    <row r="50" spans="1:10">
      <c r="A50" s="32" t="s">
        <v>20</v>
      </c>
      <c r="B50" s="181" t="s">
        <v>126</v>
      </c>
      <c r="C50" s="181"/>
      <c r="D50" s="181"/>
      <c r="E50" s="181"/>
      <c r="F50" s="181"/>
      <c r="G50" s="181"/>
      <c r="H50" s="44">
        <v>6.0000000000000001E-3</v>
      </c>
      <c r="I50" s="116">
        <f t="shared" si="0"/>
        <v>39.706656000000002</v>
      </c>
      <c r="J50">
        <f t="shared" si="1"/>
        <v>36.652259999999998</v>
      </c>
    </row>
    <row r="51" spans="1:10">
      <c r="A51" s="32" t="s">
        <v>21</v>
      </c>
      <c r="B51" s="181" t="s">
        <v>127</v>
      </c>
      <c r="C51" s="181"/>
      <c r="D51" s="181"/>
      <c r="E51" s="181"/>
      <c r="F51" s="181"/>
      <c r="G51" s="181"/>
      <c r="H51" s="44">
        <v>2E-3</v>
      </c>
      <c r="I51" s="116">
        <f t="shared" si="0"/>
        <v>13.235552</v>
      </c>
      <c r="J51">
        <f t="shared" si="1"/>
        <v>12.217420000000001</v>
      </c>
    </row>
    <row r="52" spans="1:10">
      <c r="A52" s="32" t="s">
        <v>35</v>
      </c>
      <c r="B52" s="181" t="s">
        <v>128</v>
      </c>
      <c r="C52" s="181"/>
      <c r="D52" s="181"/>
      <c r="E52" s="181"/>
      <c r="F52" s="181"/>
      <c r="G52" s="181"/>
      <c r="H52" s="44">
        <v>0.08</v>
      </c>
      <c r="I52" s="116">
        <f t="shared" si="0"/>
        <v>529.42208000000005</v>
      </c>
      <c r="J52">
        <f t="shared" si="1"/>
        <v>488.6968</v>
      </c>
    </row>
    <row r="53" spans="1:10">
      <c r="A53" s="200" t="s">
        <v>129</v>
      </c>
      <c r="B53" s="200"/>
      <c r="C53" s="200"/>
      <c r="D53" s="200"/>
      <c r="E53" s="200"/>
      <c r="F53" s="200"/>
      <c r="G53" s="200"/>
      <c r="H53" s="55">
        <f>SUM(H45:H52)</f>
        <v>0.35800000000000004</v>
      </c>
      <c r="I53" s="117">
        <f>TRUNC(SUM(I45:I52),2)</f>
        <v>2369.16</v>
      </c>
      <c r="J53">
        <f>SUM(J45:J52)</f>
        <v>2186.9181800000001</v>
      </c>
    </row>
    <row r="54" spans="1:10">
      <c r="A54" s="201" t="s">
        <v>130</v>
      </c>
      <c r="B54" s="201"/>
      <c r="C54" s="201"/>
      <c r="D54" s="201"/>
      <c r="E54" s="201"/>
      <c r="F54" s="201"/>
      <c r="G54" s="201"/>
      <c r="H54" s="201"/>
      <c r="I54" s="201"/>
      <c r="J54">
        <f>6108.71*34.8%</f>
        <v>2125.8310799999999</v>
      </c>
    </row>
    <row r="55" spans="1:10">
      <c r="A55" s="202"/>
      <c r="B55" s="202"/>
      <c r="C55" s="202"/>
      <c r="D55" s="202"/>
      <c r="E55" s="202"/>
      <c r="F55" s="202"/>
      <c r="G55" s="202"/>
      <c r="H55" s="202"/>
      <c r="I55" s="203"/>
    </row>
    <row r="56" spans="1:10">
      <c r="A56" s="192" t="s">
        <v>131</v>
      </c>
      <c r="B56" s="192"/>
      <c r="C56" s="192"/>
      <c r="D56" s="192"/>
      <c r="E56" s="192"/>
      <c r="F56" s="192"/>
      <c r="G56" s="192"/>
      <c r="H56" s="57"/>
      <c r="I56" s="52" t="s">
        <v>108</v>
      </c>
    </row>
    <row r="57" spans="1:10">
      <c r="A57" s="32" t="s">
        <v>13</v>
      </c>
      <c r="B57" s="199" t="s">
        <v>132</v>
      </c>
      <c r="C57" s="199"/>
      <c r="D57" s="199"/>
      <c r="E57" s="199"/>
      <c r="F57" s="199"/>
      <c r="G57" s="199"/>
      <c r="H57" s="22" t="s">
        <v>133</v>
      </c>
      <c r="I57" s="58">
        <v>0</v>
      </c>
    </row>
    <row r="58" spans="1:10">
      <c r="A58" s="32" t="s">
        <v>14</v>
      </c>
      <c r="B58" s="199" t="s">
        <v>134</v>
      </c>
      <c r="C58" s="199"/>
      <c r="D58" s="199"/>
      <c r="E58" s="199"/>
      <c r="F58" s="199"/>
      <c r="G58" s="199"/>
      <c r="H58" s="22" t="s">
        <v>133</v>
      </c>
      <c r="I58" s="58">
        <v>0</v>
      </c>
    </row>
    <row r="59" spans="1:10">
      <c r="A59" s="32" t="s">
        <v>15</v>
      </c>
      <c r="B59" s="199" t="s">
        <v>135</v>
      </c>
      <c r="C59" s="199"/>
      <c r="D59" s="199"/>
      <c r="E59" s="199"/>
      <c r="F59" s="199"/>
      <c r="G59" s="199"/>
      <c r="H59" s="22" t="s">
        <v>133</v>
      </c>
      <c r="I59" s="58">
        <v>0</v>
      </c>
    </row>
    <row r="60" spans="1:10">
      <c r="A60" s="32" t="s">
        <v>17</v>
      </c>
      <c r="B60" s="199" t="s">
        <v>136</v>
      </c>
      <c r="C60" s="199"/>
      <c r="D60" s="199"/>
      <c r="E60" s="199"/>
      <c r="F60" s="199"/>
      <c r="G60" s="199"/>
      <c r="H60" s="22" t="s">
        <v>133</v>
      </c>
      <c r="I60" s="58">
        <v>0</v>
      </c>
    </row>
    <row r="61" spans="1:10">
      <c r="A61" s="191" t="s">
        <v>137</v>
      </c>
      <c r="B61" s="191"/>
      <c r="C61" s="191"/>
      <c r="D61" s="191"/>
      <c r="E61" s="191"/>
      <c r="F61" s="191"/>
      <c r="G61" s="191"/>
      <c r="H61" s="191"/>
      <c r="I61" s="59">
        <f>TRUNC(SUM(I57:I60),2)</f>
        <v>0</v>
      </c>
    </row>
    <row r="62" spans="1:10">
      <c r="A62" s="212" t="s">
        <v>138</v>
      </c>
      <c r="B62" s="213"/>
      <c r="C62" s="213"/>
      <c r="D62" s="213"/>
      <c r="E62" s="213"/>
      <c r="F62" s="213"/>
      <c r="G62" s="213"/>
      <c r="H62" s="213"/>
      <c r="I62" s="214"/>
    </row>
    <row r="63" spans="1:10">
      <c r="A63" s="60"/>
      <c r="B63" s="60"/>
      <c r="C63" s="60"/>
      <c r="D63" s="60"/>
      <c r="E63" s="60"/>
      <c r="F63" s="60"/>
      <c r="G63" s="60"/>
      <c r="H63" s="60"/>
      <c r="I63" s="60"/>
    </row>
    <row r="64" spans="1:10">
      <c r="A64" s="192" t="s">
        <v>139</v>
      </c>
      <c r="B64" s="192"/>
      <c r="C64" s="192"/>
      <c r="D64" s="192"/>
      <c r="E64" s="192"/>
      <c r="F64" s="192"/>
      <c r="G64" s="192"/>
      <c r="H64" s="192"/>
      <c r="I64" s="192"/>
    </row>
    <row r="65" spans="1:12">
      <c r="A65" s="215" t="s">
        <v>140</v>
      </c>
      <c r="B65" s="215"/>
      <c r="C65" s="215"/>
      <c r="D65" s="215"/>
      <c r="E65" s="215"/>
      <c r="F65" s="215"/>
      <c r="G65" s="215"/>
      <c r="H65" s="215"/>
      <c r="I65" s="32" t="s">
        <v>108</v>
      </c>
    </row>
    <row r="66" spans="1:12">
      <c r="A66" s="61" t="s">
        <v>25</v>
      </c>
      <c r="B66" s="181" t="s">
        <v>141</v>
      </c>
      <c r="C66" s="181"/>
      <c r="D66" s="181"/>
      <c r="E66" s="181"/>
      <c r="F66" s="181"/>
      <c r="G66" s="181"/>
      <c r="H66" s="181"/>
      <c r="I66" s="116">
        <f>I39</f>
        <v>1122.6500000000001</v>
      </c>
    </row>
    <row r="67" spans="1:12">
      <c r="A67" s="62" t="s">
        <v>28</v>
      </c>
      <c r="B67" s="181" t="s">
        <v>142</v>
      </c>
      <c r="C67" s="181"/>
      <c r="D67" s="181"/>
      <c r="E67" s="181"/>
      <c r="F67" s="181"/>
      <c r="G67" s="181"/>
      <c r="H67" s="181"/>
      <c r="I67" s="118">
        <f>I53</f>
        <v>2369.16</v>
      </c>
    </row>
    <row r="68" spans="1:12">
      <c r="A68" s="62" t="s">
        <v>38</v>
      </c>
      <c r="B68" s="181" t="s">
        <v>39</v>
      </c>
      <c r="C68" s="181"/>
      <c r="D68" s="181"/>
      <c r="E68" s="181"/>
      <c r="F68" s="181"/>
      <c r="G68" s="181"/>
      <c r="H68" s="181"/>
      <c r="I68" s="119">
        <f>I61</f>
        <v>0</v>
      </c>
    </row>
    <row r="69" spans="1:12">
      <c r="A69" s="191" t="s">
        <v>143</v>
      </c>
      <c r="B69" s="191"/>
      <c r="C69" s="191"/>
      <c r="D69" s="191"/>
      <c r="E69" s="191"/>
      <c r="F69" s="191"/>
      <c r="G69" s="191"/>
      <c r="H69" s="191"/>
      <c r="I69" s="120">
        <f>TRUNC(SUM(I66:I68),2)</f>
        <v>3491.81</v>
      </c>
      <c r="J69" s="20">
        <f>I53+I39</f>
        <v>3491.81</v>
      </c>
    </row>
    <row r="70" spans="1:12">
      <c r="A70" s="204"/>
      <c r="B70" s="205"/>
      <c r="C70" s="205"/>
      <c r="D70" s="205"/>
      <c r="E70" s="205"/>
      <c r="F70" s="205"/>
      <c r="G70" s="205"/>
      <c r="H70" s="205"/>
      <c r="I70" s="205"/>
    </row>
    <row r="71" spans="1:12">
      <c r="A71" s="206" t="s">
        <v>144</v>
      </c>
      <c r="B71" s="207"/>
      <c r="C71" s="207"/>
      <c r="D71" s="207"/>
      <c r="E71" s="207"/>
      <c r="F71" s="207"/>
      <c r="G71" s="207"/>
      <c r="H71" s="207"/>
      <c r="I71" s="66"/>
    </row>
    <row r="72" spans="1:12">
      <c r="A72" s="208" t="s">
        <v>145</v>
      </c>
      <c r="B72" s="209"/>
      <c r="C72" s="209"/>
      <c r="D72" s="209"/>
      <c r="E72" s="209"/>
      <c r="F72" s="209"/>
      <c r="G72" s="209"/>
      <c r="H72" s="210"/>
      <c r="I72" s="67">
        <f>I32</f>
        <v>5495.1260000000002</v>
      </c>
    </row>
    <row r="73" spans="1:12">
      <c r="A73" s="68">
        <v>3</v>
      </c>
      <c r="B73" s="211" t="s">
        <v>146</v>
      </c>
      <c r="C73" s="211"/>
      <c r="D73" s="211"/>
      <c r="E73" s="211"/>
      <c r="F73" s="211"/>
      <c r="G73" s="211"/>
      <c r="H73" s="68" t="s">
        <v>107</v>
      </c>
      <c r="I73" s="68" t="s">
        <v>108</v>
      </c>
    </row>
    <row r="74" spans="1:12">
      <c r="A74" s="68" t="s">
        <v>13</v>
      </c>
      <c r="B74" s="193" t="s">
        <v>147</v>
      </c>
      <c r="C74" s="194"/>
      <c r="D74" s="194"/>
      <c r="E74" s="194"/>
      <c r="F74" s="194"/>
      <c r="G74" s="195"/>
      <c r="H74" s="133">
        <f>(1/12)*5%</f>
        <v>4.1666666666666666E-3</v>
      </c>
      <c r="I74" s="70">
        <f t="shared" ref="I74:I77" si="2">$I$72*H74</f>
        <v>22.896358333333335</v>
      </c>
      <c r="J74" s="110">
        <f t="shared" ref="J74:J79" si="3">$I$72*H74</f>
        <v>22.896358333333335</v>
      </c>
    </row>
    <row r="75" spans="1:12">
      <c r="A75" s="68" t="s">
        <v>14</v>
      </c>
      <c r="B75" s="224" t="s">
        <v>148</v>
      </c>
      <c r="C75" s="224"/>
      <c r="D75" s="224"/>
      <c r="E75" s="224"/>
      <c r="F75" s="224"/>
      <c r="G75" s="224"/>
      <c r="H75" s="133">
        <v>0.08</v>
      </c>
      <c r="I75" s="70">
        <f>$I$74*H75</f>
        <v>1.8317086666666669</v>
      </c>
      <c r="J75" s="110">
        <f>22.9*0.08</f>
        <v>1.8319999999999999</v>
      </c>
      <c r="L75">
        <f>22.9*0.08</f>
        <v>1.8319999999999999</v>
      </c>
    </row>
    <row r="76" spans="1:12">
      <c r="A76" s="68" t="s">
        <v>15</v>
      </c>
      <c r="B76" s="193" t="s">
        <v>149</v>
      </c>
      <c r="C76" s="194"/>
      <c r="D76" s="194"/>
      <c r="E76" s="194"/>
      <c r="F76" s="194"/>
      <c r="G76" s="195"/>
      <c r="H76" s="133">
        <v>0.04</v>
      </c>
      <c r="I76" s="70">
        <f>$I$74*H76</f>
        <v>0.91585433333333344</v>
      </c>
      <c r="J76" s="110">
        <f>22.9*0.04</f>
        <v>0.91599999999999993</v>
      </c>
    </row>
    <row r="77" spans="1:12">
      <c r="A77" s="68" t="s">
        <v>17</v>
      </c>
      <c r="B77" s="193" t="s">
        <v>150</v>
      </c>
      <c r="C77" s="194"/>
      <c r="D77" s="194"/>
      <c r="E77" s="194"/>
      <c r="F77" s="194"/>
      <c r="G77" s="195"/>
      <c r="H77" s="133">
        <v>1.9400000000000001E-2</v>
      </c>
      <c r="I77" s="70">
        <f t="shared" si="2"/>
        <v>106.60544440000001</v>
      </c>
      <c r="J77" s="110">
        <f t="shared" si="3"/>
        <v>106.60544440000001</v>
      </c>
    </row>
    <row r="78" spans="1:12">
      <c r="A78" s="68" t="s">
        <v>18</v>
      </c>
      <c r="B78" s="224" t="s">
        <v>151</v>
      </c>
      <c r="C78" s="224"/>
      <c r="D78" s="224"/>
      <c r="E78" s="224"/>
      <c r="F78" s="224"/>
      <c r="G78" s="224"/>
      <c r="H78" s="134">
        <v>0.35799999999999998</v>
      </c>
      <c r="I78" s="136">
        <f>$I$77*H78</f>
        <v>38.164749095200001</v>
      </c>
      <c r="J78" s="110">
        <f t="shared" si="3"/>
        <v>1967.2551080000001</v>
      </c>
      <c r="K78">
        <f>1.94*35.8/100</f>
        <v>0.69452000000000003</v>
      </c>
    </row>
    <row r="79" spans="1:12">
      <c r="A79" s="68" t="s">
        <v>20</v>
      </c>
      <c r="B79" s="193" t="s">
        <v>152</v>
      </c>
      <c r="C79" s="194"/>
      <c r="D79" s="194"/>
      <c r="E79" s="194"/>
      <c r="F79" s="194"/>
      <c r="G79" s="195"/>
      <c r="H79" s="133">
        <v>0.04</v>
      </c>
      <c r="I79" s="70">
        <f>$I$77*H79</f>
        <v>4.2642177760000006</v>
      </c>
      <c r="J79" s="110">
        <f t="shared" si="3"/>
        <v>219.80504000000002</v>
      </c>
    </row>
    <row r="80" spans="1:12">
      <c r="A80" s="211" t="s">
        <v>153</v>
      </c>
      <c r="B80" s="211"/>
      <c r="C80" s="211"/>
      <c r="D80" s="211"/>
      <c r="E80" s="211"/>
      <c r="F80" s="211"/>
      <c r="G80" s="211"/>
      <c r="H80" s="71">
        <f>TRUNC(SUM(H74:H79),4)</f>
        <v>0.54149999999999998</v>
      </c>
      <c r="I80" s="72">
        <f>SUM(I74:I79)</f>
        <v>174.67833260453335</v>
      </c>
      <c r="J80" s="110">
        <f>SUM(J74:J79)</f>
        <v>2319.3099507333336</v>
      </c>
    </row>
    <row r="81" spans="1:10">
      <c r="A81" s="216"/>
      <c r="B81" s="217"/>
      <c r="C81" s="217"/>
      <c r="D81" s="217"/>
      <c r="E81" s="217"/>
      <c r="F81" s="217"/>
      <c r="G81" s="217"/>
      <c r="H81" s="217"/>
      <c r="I81" s="217"/>
    </row>
    <row r="82" spans="1:10">
      <c r="A82" s="187" t="s">
        <v>154</v>
      </c>
      <c r="B82" s="187"/>
      <c r="C82" s="187"/>
      <c r="D82" s="187"/>
      <c r="E82" s="187"/>
      <c r="F82" s="187"/>
      <c r="G82" s="187"/>
      <c r="H82" s="187"/>
      <c r="I82" s="187"/>
    </row>
    <row r="83" spans="1:10">
      <c r="A83" s="218" t="s">
        <v>155</v>
      </c>
      <c r="B83" s="219"/>
      <c r="C83" s="219"/>
      <c r="D83" s="219"/>
      <c r="E83" s="219"/>
      <c r="F83" s="219"/>
      <c r="G83" s="219"/>
      <c r="H83" s="220"/>
      <c r="I83" s="73">
        <f>I32</f>
        <v>5495.1260000000002</v>
      </c>
    </row>
    <row r="84" spans="1:10">
      <c r="A84" s="191" t="s">
        <v>156</v>
      </c>
      <c r="B84" s="191"/>
      <c r="C84" s="191"/>
      <c r="D84" s="191"/>
      <c r="E84" s="191"/>
      <c r="F84" s="191"/>
      <c r="G84" s="191"/>
      <c r="H84" s="32" t="s">
        <v>107</v>
      </c>
      <c r="I84" s="32" t="s">
        <v>108</v>
      </c>
    </row>
    <row r="85" spans="1:10">
      <c r="A85" s="68" t="s">
        <v>13</v>
      </c>
      <c r="B85" s="193" t="s">
        <v>157</v>
      </c>
      <c r="C85" s="194"/>
      <c r="D85" s="194"/>
      <c r="E85" s="194"/>
      <c r="F85" s="194"/>
      <c r="G85" s="195"/>
      <c r="H85" s="131">
        <v>8.9300000000000004E-2</v>
      </c>
      <c r="I85" s="135">
        <f>H85*$I$83</f>
        <v>490.71475180000004</v>
      </c>
      <c r="J85">
        <f>$I$83*H85</f>
        <v>490.71475180000004</v>
      </c>
    </row>
    <row r="86" spans="1:10">
      <c r="A86" s="68" t="s">
        <v>14</v>
      </c>
      <c r="B86" s="221" t="s">
        <v>158</v>
      </c>
      <c r="C86" s="222"/>
      <c r="D86" s="222"/>
      <c r="E86" s="222"/>
      <c r="F86" s="222"/>
      <c r="G86" s="223"/>
      <c r="H86" s="133">
        <v>8.2000000000000007E-3</v>
      </c>
      <c r="I86" s="135">
        <f>H86*$I$83</f>
        <v>45.060033200000007</v>
      </c>
      <c r="J86">
        <f>$I$83*H86</f>
        <v>45.060033200000007</v>
      </c>
    </row>
    <row r="87" spans="1:10">
      <c r="A87" s="68" t="s">
        <v>15</v>
      </c>
      <c r="B87" s="224" t="s">
        <v>159</v>
      </c>
      <c r="C87" s="224"/>
      <c r="D87" s="224"/>
      <c r="E87" s="224"/>
      <c r="F87" s="224"/>
      <c r="G87" s="224"/>
      <c r="H87" s="133">
        <v>1.6999999999999999E-3</v>
      </c>
      <c r="I87" s="135">
        <f>H87*$I$83</f>
        <v>9.3417142000000002</v>
      </c>
      <c r="J87">
        <f>$I$83*H87</f>
        <v>9.3417142000000002</v>
      </c>
    </row>
    <row r="88" spans="1:10">
      <c r="A88" s="68" t="s">
        <v>17</v>
      </c>
      <c r="B88" s="193" t="s">
        <v>160</v>
      </c>
      <c r="C88" s="194"/>
      <c r="D88" s="194"/>
      <c r="E88" s="194"/>
      <c r="F88" s="194"/>
      <c r="G88" s="195"/>
      <c r="H88" s="133">
        <v>2.9999999999999997E-4</v>
      </c>
      <c r="I88" s="135">
        <f>H88*$I$83</f>
        <v>1.6485377999999999</v>
      </c>
      <c r="J88">
        <f>$I$83*H88</f>
        <v>1.6485377999999999</v>
      </c>
    </row>
    <row r="89" spans="1:10">
      <c r="A89" s="68" t="s">
        <v>18</v>
      </c>
      <c r="B89" s="193" t="s">
        <v>161</v>
      </c>
      <c r="C89" s="194"/>
      <c r="D89" s="194"/>
      <c r="E89" s="194"/>
      <c r="F89" s="194"/>
      <c r="G89" s="195"/>
      <c r="H89" s="69">
        <v>2.9999999999999997E-4</v>
      </c>
      <c r="I89" s="74">
        <v>0</v>
      </c>
      <c r="J89">
        <f>$I$83*H89</f>
        <v>1.6485377999999999</v>
      </c>
    </row>
    <row r="90" spans="1:10">
      <c r="A90" s="68" t="s">
        <v>20</v>
      </c>
      <c r="B90" s="224" t="s">
        <v>162</v>
      </c>
      <c r="C90" s="224"/>
      <c r="D90" s="224"/>
      <c r="E90" s="224"/>
      <c r="F90" s="224"/>
      <c r="G90" s="224"/>
      <c r="H90" s="69">
        <v>0</v>
      </c>
      <c r="I90" s="74">
        <f>H90*$I$82</f>
        <v>0</v>
      </c>
      <c r="J90">
        <f>SUM(J85:J89)</f>
        <v>548.41357479999999</v>
      </c>
    </row>
    <row r="91" spans="1:10">
      <c r="A91" s="191" t="s">
        <v>163</v>
      </c>
      <c r="B91" s="191"/>
      <c r="C91" s="191"/>
      <c r="D91" s="191"/>
      <c r="E91" s="191"/>
      <c r="F91" s="191"/>
      <c r="G91" s="191"/>
      <c r="H91" s="47">
        <f>SUM(H85:H90)</f>
        <v>9.9799999999999986E-2</v>
      </c>
      <c r="I91" s="75">
        <f>SUM(I85:I90)</f>
        <v>546.76503700000001</v>
      </c>
    </row>
    <row r="92" spans="1:10">
      <c r="A92" s="236" t="s">
        <v>164</v>
      </c>
      <c r="B92" s="237"/>
      <c r="C92" s="237"/>
      <c r="D92" s="237"/>
      <c r="E92" s="237"/>
      <c r="F92" s="237"/>
      <c r="G92" s="237"/>
      <c r="H92" s="237"/>
      <c r="I92" s="238"/>
    </row>
    <row r="93" spans="1:10">
      <c r="A93" s="225"/>
      <c r="B93" s="226"/>
      <c r="C93" s="226"/>
      <c r="D93" s="226"/>
      <c r="E93" s="226"/>
      <c r="F93" s="226"/>
      <c r="G93" s="226"/>
      <c r="H93" s="226"/>
      <c r="I93" s="226"/>
    </row>
    <row r="94" spans="1:10">
      <c r="A94" s="227" t="s">
        <v>165</v>
      </c>
      <c r="B94" s="228"/>
      <c r="C94" s="228"/>
      <c r="D94" s="228"/>
      <c r="E94" s="228"/>
      <c r="F94" s="228"/>
      <c r="G94" s="229"/>
      <c r="H94" s="76" t="s">
        <v>107</v>
      </c>
      <c r="I94" s="76" t="s">
        <v>108</v>
      </c>
    </row>
    <row r="95" spans="1:10">
      <c r="A95" s="32" t="s">
        <v>13</v>
      </c>
      <c r="B95" s="230" t="s">
        <v>166</v>
      </c>
      <c r="C95" s="231"/>
      <c r="D95" s="231"/>
      <c r="E95" s="231"/>
      <c r="F95" s="231"/>
      <c r="G95" s="232"/>
      <c r="H95" s="44">
        <v>0</v>
      </c>
      <c r="I95" s="77">
        <f>$I$31*H95</f>
        <v>0</v>
      </c>
    </row>
    <row r="96" spans="1:10">
      <c r="A96" s="191" t="s">
        <v>167</v>
      </c>
      <c r="B96" s="191"/>
      <c r="C96" s="191"/>
      <c r="D96" s="191"/>
      <c r="E96" s="191"/>
      <c r="F96" s="191"/>
      <c r="G96" s="191"/>
      <c r="H96" s="47">
        <f>TRUNC(SUM(H95),4)</f>
        <v>0</v>
      </c>
      <c r="I96" s="59">
        <f>TRUNC(SUM(I95),2)</f>
        <v>0</v>
      </c>
    </row>
    <row r="97" spans="1:9">
      <c r="A97" s="233"/>
      <c r="B97" s="234"/>
      <c r="C97" s="234"/>
      <c r="D97" s="234"/>
      <c r="E97" s="234"/>
      <c r="F97" s="234"/>
      <c r="G97" s="234"/>
      <c r="H97" s="234"/>
      <c r="I97" s="234"/>
    </row>
    <row r="98" spans="1:9">
      <c r="A98" s="235" t="s">
        <v>168</v>
      </c>
      <c r="B98" s="235"/>
      <c r="C98" s="235"/>
      <c r="D98" s="235"/>
      <c r="E98" s="235"/>
      <c r="F98" s="235"/>
      <c r="G98" s="235"/>
      <c r="H98" s="235"/>
      <c r="I98" s="235"/>
    </row>
    <row r="99" spans="1:9">
      <c r="A99" s="191" t="s">
        <v>46</v>
      </c>
      <c r="B99" s="191"/>
      <c r="C99" s="191"/>
      <c r="D99" s="191"/>
      <c r="E99" s="191"/>
      <c r="F99" s="191"/>
      <c r="G99" s="191"/>
      <c r="H99" s="191"/>
      <c r="I99" s="32" t="s">
        <v>108</v>
      </c>
    </row>
    <row r="100" spans="1:9">
      <c r="A100" s="32" t="s">
        <v>48</v>
      </c>
      <c r="B100" s="182" t="s">
        <v>169</v>
      </c>
      <c r="C100" s="182"/>
      <c r="D100" s="182"/>
      <c r="E100" s="182"/>
      <c r="F100" s="182"/>
      <c r="G100" s="182"/>
      <c r="H100" s="182"/>
      <c r="I100" s="45">
        <f>I91</f>
        <v>546.76503700000001</v>
      </c>
    </row>
    <row r="101" spans="1:9">
      <c r="A101" s="37" t="s">
        <v>52</v>
      </c>
      <c r="B101" s="182" t="s">
        <v>170</v>
      </c>
      <c r="C101" s="182"/>
      <c r="D101" s="182"/>
      <c r="E101" s="182"/>
      <c r="F101" s="182"/>
      <c r="G101" s="182"/>
      <c r="H101" s="182"/>
      <c r="I101" s="78">
        <f>I96</f>
        <v>0</v>
      </c>
    </row>
    <row r="102" spans="1:9">
      <c r="A102" s="191" t="s">
        <v>171</v>
      </c>
      <c r="B102" s="191"/>
      <c r="C102" s="191"/>
      <c r="D102" s="191"/>
      <c r="E102" s="191"/>
      <c r="F102" s="191"/>
      <c r="G102" s="191"/>
      <c r="H102" s="191"/>
      <c r="I102" s="79">
        <f>I91+I96</f>
        <v>546.76503700000001</v>
      </c>
    </row>
    <row r="103" spans="1:9">
      <c r="A103" s="204"/>
      <c r="B103" s="205"/>
      <c r="C103" s="205"/>
      <c r="D103" s="205"/>
      <c r="E103" s="205"/>
      <c r="F103" s="205"/>
      <c r="G103" s="205"/>
      <c r="H103" s="205"/>
      <c r="I103" s="205"/>
    </row>
    <row r="104" spans="1:9">
      <c r="A104" s="187" t="s">
        <v>172</v>
      </c>
      <c r="B104" s="187"/>
      <c r="C104" s="187"/>
      <c r="D104" s="187"/>
      <c r="E104" s="187"/>
      <c r="F104" s="187"/>
      <c r="G104" s="187"/>
      <c r="H104" s="187"/>
      <c r="I104" s="187"/>
    </row>
    <row r="105" spans="1:9">
      <c r="A105" s="32">
        <v>5</v>
      </c>
      <c r="B105" s="191" t="s">
        <v>173</v>
      </c>
      <c r="C105" s="191"/>
      <c r="D105" s="191"/>
      <c r="E105" s="191"/>
      <c r="F105" s="191"/>
      <c r="G105" s="191"/>
      <c r="H105" s="32"/>
      <c r="I105" s="32" t="s">
        <v>108</v>
      </c>
    </row>
    <row r="106" spans="1:9">
      <c r="A106" s="32" t="s">
        <v>13</v>
      </c>
      <c r="B106" s="199" t="s">
        <v>174</v>
      </c>
      <c r="C106" s="199"/>
      <c r="D106" s="199"/>
      <c r="E106" s="199"/>
      <c r="F106" s="199"/>
      <c r="G106" s="199"/>
      <c r="H106" s="22" t="s">
        <v>133</v>
      </c>
      <c r="I106" s="77">
        <v>20</v>
      </c>
    </row>
    <row r="107" spans="1:9">
      <c r="A107" s="32" t="s">
        <v>14</v>
      </c>
      <c r="B107" s="199" t="s">
        <v>58</v>
      </c>
      <c r="C107" s="199"/>
      <c r="D107" s="199"/>
      <c r="E107" s="199"/>
      <c r="F107" s="199"/>
      <c r="G107" s="199"/>
      <c r="H107" s="22" t="s">
        <v>133</v>
      </c>
      <c r="I107" s="77">
        <v>0</v>
      </c>
    </row>
    <row r="108" spans="1:9">
      <c r="A108" s="80" t="s">
        <v>15</v>
      </c>
      <c r="B108" s="199" t="s">
        <v>59</v>
      </c>
      <c r="C108" s="199"/>
      <c r="D108" s="199"/>
      <c r="E108" s="199"/>
      <c r="F108" s="199"/>
      <c r="G108" s="199"/>
      <c r="H108" s="22" t="s">
        <v>133</v>
      </c>
      <c r="I108" s="77">
        <v>0</v>
      </c>
    </row>
    <row r="109" spans="1:9">
      <c r="A109" s="191" t="s">
        <v>175</v>
      </c>
      <c r="B109" s="191"/>
      <c r="C109" s="191"/>
      <c r="D109" s="191"/>
      <c r="E109" s="191"/>
      <c r="F109" s="191"/>
      <c r="G109" s="191"/>
      <c r="H109" s="47" t="s">
        <v>133</v>
      </c>
      <c r="I109" s="75">
        <f>TRUNC(SUM(I106:I108),2)</f>
        <v>20</v>
      </c>
    </row>
    <row r="110" spans="1:9">
      <c r="A110" s="39"/>
      <c r="B110" s="40"/>
      <c r="C110" s="40"/>
      <c r="D110" s="40"/>
      <c r="E110" s="40"/>
      <c r="F110" s="40"/>
      <c r="G110" s="40"/>
      <c r="H110" s="81"/>
      <c r="I110" s="82"/>
    </row>
    <row r="111" spans="1:9">
      <c r="A111" s="288" t="s">
        <v>176</v>
      </c>
      <c r="B111" s="289"/>
      <c r="C111" s="289"/>
      <c r="D111" s="289"/>
      <c r="E111" s="289"/>
      <c r="F111" s="289"/>
      <c r="G111" s="289"/>
      <c r="H111" s="290"/>
      <c r="I111" s="83"/>
    </row>
    <row r="112" spans="1:9">
      <c r="A112" s="259" t="s">
        <v>1</v>
      </c>
      <c r="B112" s="260"/>
      <c r="C112" s="260"/>
      <c r="D112" s="260"/>
      <c r="E112" s="260"/>
      <c r="F112" s="260"/>
      <c r="G112" s="260"/>
      <c r="H112" s="261"/>
      <c r="I112" s="84">
        <f>I32+I69+I80+I102+I109</f>
        <v>9728.3793696045323</v>
      </c>
    </row>
    <row r="113" spans="1:11">
      <c r="A113" s="39"/>
      <c r="B113" s="40"/>
      <c r="C113" s="40"/>
      <c r="D113" s="40"/>
      <c r="E113" s="40"/>
      <c r="F113" s="40"/>
      <c r="G113" s="40"/>
      <c r="H113" s="81"/>
      <c r="I113" s="82"/>
    </row>
    <row r="114" spans="1:11">
      <c r="A114" s="262" t="s">
        <v>177</v>
      </c>
      <c r="B114" s="263"/>
      <c r="C114" s="263"/>
      <c r="D114" s="263"/>
      <c r="E114" s="263"/>
      <c r="F114" s="263"/>
      <c r="G114" s="263"/>
      <c r="H114" s="263"/>
      <c r="I114" s="264"/>
    </row>
    <row r="115" spans="1:11">
      <c r="A115" s="32">
        <v>6</v>
      </c>
      <c r="B115" s="191" t="s">
        <v>178</v>
      </c>
      <c r="C115" s="191"/>
      <c r="D115" s="191"/>
      <c r="E115" s="191"/>
      <c r="F115" s="191"/>
      <c r="G115" s="191"/>
      <c r="H115" s="32" t="s">
        <v>107</v>
      </c>
      <c r="I115" s="32" t="s">
        <v>108</v>
      </c>
      <c r="J115" s="110">
        <f>I112</f>
        <v>9728.3793696045323</v>
      </c>
    </row>
    <row r="116" spans="1:11">
      <c r="A116" s="32" t="s">
        <v>13</v>
      </c>
      <c r="B116" s="181" t="s">
        <v>7</v>
      </c>
      <c r="C116" s="181"/>
      <c r="D116" s="181"/>
      <c r="E116" s="181"/>
      <c r="F116" s="181"/>
      <c r="G116" s="181"/>
      <c r="H116" s="85">
        <v>0.05</v>
      </c>
      <c r="I116" s="121">
        <f>I112*5%</f>
        <v>486.41896848022662</v>
      </c>
      <c r="J116" s="125">
        <f>9737.17*5%</f>
        <v>486.85850000000005</v>
      </c>
    </row>
    <row r="117" spans="1:11">
      <c r="A117" s="37" t="s">
        <v>14</v>
      </c>
      <c r="B117" s="181" t="s">
        <v>9</v>
      </c>
      <c r="C117" s="181"/>
      <c r="D117" s="181"/>
      <c r="E117" s="181"/>
      <c r="F117" s="181"/>
      <c r="G117" s="181"/>
      <c r="H117" s="85">
        <v>0.06</v>
      </c>
      <c r="I117" s="121">
        <f>(I112+I116)*H117</f>
        <v>612.88790028508549</v>
      </c>
      <c r="J117">
        <f>(I112+I116)*6%</f>
        <v>612.88790028508549</v>
      </c>
    </row>
    <row r="118" spans="1:11">
      <c r="A118" s="265" t="s">
        <v>15</v>
      </c>
      <c r="B118" s="267" t="s">
        <v>8</v>
      </c>
      <c r="C118" s="268"/>
      <c r="D118" s="268"/>
      <c r="E118" s="268"/>
      <c r="F118" s="268"/>
      <c r="G118" s="269"/>
      <c r="H118" s="291">
        <f>E120+E121+E126+E122+E124+E127</f>
        <v>8.6499999999999994E-2</v>
      </c>
      <c r="I118" s="293">
        <f>H118*I129</f>
        <v>1025.2817291942984</v>
      </c>
    </row>
    <row r="119" spans="1:11">
      <c r="A119" s="265"/>
      <c r="B119" s="275" t="s">
        <v>179</v>
      </c>
      <c r="C119" s="276"/>
      <c r="D119" s="276"/>
      <c r="E119" s="276"/>
      <c r="F119" s="276"/>
      <c r="G119" s="277"/>
      <c r="H119" s="291"/>
      <c r="I119" s="294"/>
    </row>
    <row r="120" spans="1:11">
      <c r="A120" s="265"/>
      <c r="B120" s="242" t="s">
        <v>180</v>
      </c>
      <c r="C120" s="243"/>
      <c r="D120" s="244"/>
      <c r="E120" s="87">
        <v>6.4999999999999997E-3</v>
      </c>
      <c r="F120" s="88"/>
      <c r="G120" s="89"/>
      <c r="H120" s="292"/>
      <c r="I120" s="294"/>
    </row>
    <row r="121" spans="1:11">
      <c r="A121" s="265"/>
      <c r="B121" s="245" t="s">
        <v>181</v>
      </c>
      <c r="C121" s="246"/>
      <c r="D121" s="247"/>
      <c r="E121" s="90">
        <v>0.03</v>
      </c>
      <c r="F121" s="91"/>
      <c r="G121" s="89"/>
      <c r="H121" s="292"/>
      <c r="I121" s="294"/>
    </row>
    <row r="122" spans="1:11">
      <c r="A122" s="265"/>
      <c r="B122" s="248" t="s">
        <v>182</v>
      </c>
      <c r="C122" s="249"/>
      <c r="D122" s="250"/>
      <c r="E122" s="92"/>
      <c r="F122" s="91"/>
      <c r="G122" s="89"/>
      <c r="H122" s="292"/>
      <c r="I122" s="294"/>
      <c r="J122">
        <f>9151.14+457.56+960.87</f>
        <v>10569.57</v>
      </c>
      <c r="K122">
        <f>10569.57/0.9135</f>
        <v>11570.410509031199</v>
      </c>
    </row>
    <row r="123" spans="1:11">
      <c r="A123" s="266"/>
      <c r="B123" s="251" t="s">
        <v>183</v>
      </c>
      <c r="C123" s="252"/>
      <c r="D123" s="252"/>
      <c r="E123" s="252"/>
      <c r="F123" s="252"/>
      <c r="G123" s="253"/>
      <c r="H123" s="292"/>
      <c r="I123" s="294"/>
    </row>
    <row r="124" spans="1:11">
      <c r="A124" s="266"/>
      <c r="B124" s="254" t="s">
        <v>184</v>
      </c>
      <c r="C124" s="255"/>
      <c r="D124" s="256"/>
      <c r="E124" s="93"/>
      <c r="F124" s="94"/>
      <c r="G124" s="95"/>
      <c r="H124" s="292"/>
      <c r="I124" s="294"/>
    </row>
    <row r="125" spans="1:11">
      <c r="A125" s="265"/>
      <c r="B125" s="257" t="s">
        <v>185</v>
      </c>
      <c r="C125" s="252"/>
      <c r="D125" s="252"/>
      <c r="E125" s="252"/>
      <c r="F125" s="252"/>
      <c r="G125" s="258"/>
      <c r="H125" s="291"/>
      <c r="I125" s="294"/>
    </row>
    <row r="126" spans="1:11">
      <c r="A126" s="265"/>
      <c r="B126" s="275" t="s">
        <v>186</v>
      </c>
      <c r="C126" s="276"/>
      <c r="D126" s="277"/>
      <c r="E126" s="87">
        <v>0.05</v>
      </c>
      <c r="F126" s="91"/>
      <c r="G126" s="89"/>
      <c r="H126" s="292"/>
      <c r="I126" s="294"/>
      <c r="J126">
        <f>11570.41*8.65%</f>
        <v>1000.8404650000001</v>
      </c>
    </row>
    <row r="127" spans="1:11">
      <c r="A127" s="265"/>
      <c r="B127" s="279" t="s">
        <v>182</v>
      </c>
      <c r="C127" s="280"/>
      <c r="D127" s="281"/>
      <c r="E127" s="96"/>
      <c r="F127" s="97"/>
      <c r="G127" s="95"/>
      <c r="H127" s="292"/>
      <c r="I127" s="295"/>
    </row>
    <row r="128" spans="1:11">
      <c r="A128" s="282" t="s">
        <v>187</v>
      </c>
      <c r="B128" s="283"/>
      <c r="C128" s="283"/>
      <c r="D128" s="283"/>
      <c r="E128" s="283"/>
      <c r="F128" s="283"/>
      <c r="G128" s="284"/>
      <c r="H128" s="98">
        <f>SUM(H116:H127)</f>
        <v>0.19650000000000001</v>
      </c>
      <c r="I128" s="120">
        <f>SUM(I116:I127)</f>
        <v>2124.5885979596105</v>
      </c>
      <c r="J128">
        <f>457.56+960.87+1000.84</f>
        <v>2419.27</v>
      </c>
    </row>
    <row r="129" spans="1:10">
      <c r="A129" s="99"/>
      <c r="B129" s="100"/>
      <c r="C129" s="100"/>
      <c r="D129" s="100"/>
      <c r="E129" s="101"/>
      <c r="F129" s="100"/>
      <c r="G129" s="102"/>
      <c r="H129" s="122">
        <f>1-((8.65)/100)</f>
        <v>0.91349999999999998</v>
      </c>
      <c r="I129" s="104">
        <f>(I112+I116+I117)/H129</f>
        <v>11852.967967564144</v>
      </c>
    </row>
    <row r="130" spans="1:10">
      <c r="A130" s="285" t="s">
        <v>188</v>
      </c>
      <c r="B130" s="286"/>
      <c r="C130" s="286"/>
      <c r="D130" s="286"/>
      <c r="E130" s="286"/>
      <c r="F130" s="286"/>
      <c r="G130" s="286"/>
      <c r="H130" s="286"/>
      <c r="I130" s="287"/>
    </row>
    <row r="131" spans="1:10">
      <c r="A131" s="191" t="s">
        <v>189</v>
      </c>
      <c r="B131" s="191"/>
      <c r="C131" s="191"/>
      <c r="D131" s="191"/>
      <c r="E131" s="191"/>
      <c r="F131" s="191"/>
      <c r="G131" s="191"/>
      <c r="H131" s="191"/>
      <c r="I131" s="32" t="s">
        <v>108</v>
      </c>
    </row>
    <row r="132" spans="1:10">
      <c r="A132" s="22" t="s">
        <v>13</v>
      </c>
      <c r="B132" s="181" t="str">
        <f>A24</f>
        <v>MÓDULO 1 - COMPOSIÇÃO DA REMUNERAÇÃO</v>
      </c>
      <c r="C132" s="181"/>
      <c r="D132" s="181"/>
      <c r="E132" s="181"/>
      <c r="F132" s="181"/>
      <c r="G132" s="181"/>
      <c r="H132" s="181"/>
      <c r="I132" s="116">
        <f>I32</f>
        <v>5495.1260000000002</v>
      </c>
    </row>
    <row r="133" spans="1:10">
      <c r="A133" s="105" t="s">
        <v>14</v>
      </c>
      <c r="B133" s="181" t="str">
        <f>A35</f>
        <v>MÓDULO 2 – ENCARGOS E BENEFÍCIOS ANUAIS, MENSAIS E DIÁRIOS</v>
      </c>
      <c r="C133" s="181"/>
      <c r="D133" s="181"/>
      <c r="E133" s="181"/>
      <c r="F133" s="181"/>
      <c r="G133" s="181"/>
      <c r="H133" s="181"/>
      <c r="I133" s="118">
        <f>I69</f>
        <v>3491.81</v>
      </c>
    </row>
    <row r="134" spans="1:10">
      <c r="A134" s="105" t="s">
        <v>15</v>
      </c>
      <c r="B134" s="181" t="str">
        <f>A71</f>
        <v>MÓDULO 3 – PROVISÃO PARA RESCISÃO</v>
      </c>
      <c r="C134" s="181"/>
      <c r="D134" s="181"/>
      <c r="E134" s="181"/>
      <c r="F134" s="181"/>
      <c r="G134" s="181"/>
      <c r="H134" s="181"/>
      <c r="I134" s="106">
        <f>I80</f>
        <v>174.67833260453335</v>
      </c>
    </row>
    <row r="135" spans="1:10">
      <c r="A135" s="22" t="s">
        <v>17</v>
      </c>
      <c r="B135" s="181" t="str">
        <f>A82</f>
        <v>MÓDULO 4 – CUSTO DE REPOSIÇÃO DO PROFISSIONAL AUSENTE</v>
      </c>
      <c r="C135" s="181"/>
      <c r="D135" s="181"/>
      <c r="E135" s="181"/>
      <c r="F135" s="181"/>
      <c r="G135" s="181"/>
      <c r="H135" s="181"/>
      <c r="I135" s="106">
        <f>I102</f>
        <v>546.76503700000001</v>
      </c>
    </row>
    <row r="136" spans="1:10">
      <c r="A136" s="105" t="s">
        <v>18</v>
      </c>
      <c r="B136" s="181" t="str">
        <f>A104</f>
        <v>MÓDULO 5 – INSUMOS DIVERSOS</v>
      </c>
      <c r="C136" s="181"/>
      <c r="D136" s="181"/>
      <c r="E136" s="181"/>
      <c r="F136" s="181"/>
      <c r="G136" s="181"/>
      <c r="H136" s="181"/>
      <c r="I136" s="106">
        <f>I109</f>
        <v>20</v>
      </c>
    </row>
    <row r="137" spans="1:10">
      <c r="A137" s="37"/>
      <c r="B137" s="191" t="s">
        <v>190</v>
      </c>
      <c r="C137" s="191"/>
      <c r="D137" s="191"/>
      <c r="E137" s="191"/>
      <c r="F137" s="191"/>
      <c r="G137" s="191"/>
      <c r="H137" s="191"/>
      <c r="I137" s="123">
        <f>TRUNC(SUM(I132:I136),2)</f>
        <v>9728.3700000000008</v>
      </c>
    </row>
    <row r="138" spans="1:10">
      <c r="A138" s="22" t="s">
        <v>20</v>
      </c>
      <c r="B138" s="181" t="str">
        <f>A114</f>
        <v>MÓDULO 6 – CUSTOS INDIRETOS, TRIBUTOS E LUCRO</v>
      </c>
      <c r="C138" s="181"/>
      <c r="D138" s="181"/>
      <c r="E138" s="181"/>
      <c r="F138" s="181"/>
      <c r="G138" s="181"/>
      <c r="H138" s="181"/>
      <c r="I138" s="124">
        <f>I118+I116+I117</f>
        <v>2124.5885979596105</v>
      </c>
    </row>
    <row r="139" spans="1:10" ht="15.75" thickBot="1">
      <c r="A139" s="278" t="s">
        <v>191</v>
      </c>
      <c r="B139" s="278"/>
      <c r="C139" s="278"/>
      <c r="D139" s="278"/>
      <c r="E139" s="278"/>
      <c r="F139" s="278"/>
      <c r="G139" s="278"/>
      <c r="H139" s="278"/>
      <c r="I139" s="111">
        <f>TRUNC(SUM(I137:I138),2)</f>
        <v>11852.95</v>
      </c>
      <c r="J139" s="114"/>
    </row>
    <row r="140" spans="1:10" ht="15.75" thickBot="1">
      <c r="I140" s="126">
        <f>I139*12</f>
        <v>142235.40000000002</v>
      </c>
    </row>
  </sheetData>
  <mergeCells count="133">
    <mergeCell ref="A139:H139"/>
    <mergeCell ref="B133:H133"/>
    <mergeCell ref="B134:H134"/>
    <mergeCell ref="B135:H135"/>
    <mergeCell ref="B136:H136"/>
    <mergeCell ref="B137:H137"/>
    <mergeCell ref="B138:H138"/>
    <mergeCell ref="B126:D126"/>
    <mergeCell ref="B127:D127"/>
    <mergeCell ref="A128:G128"/>
    <mergeCell ref="A130:I130"/>
    <mergeCell ref="A131:H131"/>
    <mergeCell ref="B132:H132"/>
    <mergeCell ref="B120:D120"/>
    <mergeCell ref="B121:D121"/>
    <mergeCell ref="B122:D122"/>
    <mergeCell ref="B123:G123"/>
    <mergeCell ref="B124:D124"/>
    <mergeCell ref="B125:G125"/>
    <mergeCell ref="A112:H112"/>
    <mergeCell ref="A114:I114"/>
    <mergeCell ref="B115:G115"/>
    <mergeCell ref="B116:G116"/>
    <mergeCell ref="B117:G117"/>
    <mergeCell ref="A118:A127"/>
    <mergeCell ref="B118:G118"/>
    <mergeCell ref="H118:H127"/>
    <mergeCell ref="I118:I127"/>
    <mergeCell ref="B119:G119"/>
    <mergeCell ref="B105:G105"/>
    <mergeCell ref="B106:G106"/>
    <mergeCell ref="B107:G107"/>
    <mergeCell ref="B108:G108"/>
    <mergeCell ref="A109:G109"/>
    <mergeCell ref="A111:H111"/>
    <mergeCell ref="A99:H99"/>
    <mergeCell ref="B100:H100"/>
    <mergeCell ref="B101:H101"/>
    <mergeCell ref="A102:H102"/>
    <mergeCell ref="A103:I103"/>
    <mergeCell ref="A104:I104"/>
    <mergeCell ref="A93:I93"/>
    <mergeCell ref="A94:G94"/>
    <mergeCell ref="B95:G95"/>
    <mergeCell ref="A96:G96"/>
    <mergeCell ref="A97:I97"/>
    <mergeCell ref="A98:I98"/>
    <mergeCell ref="B87:G87"/>
    <mergeCell ref="B88:G88"/>
    <mergeCell ref="B89:G89"/>
    <mergeCell ref="B90:G90"/>
    <mergeCell ref="A91:G91"/>
    <mergeCell ref="A92:I92"/>
    <mergeCell ref="A81:I81"/>
    <mergeCell ref="A82:I82"/>
    <mergeCell ref="A83:H83"/>
    <mergeCell ref="A84:G84"/>
    <mergeCell ref="B85:G85"/>
    <mergeCell ref="B86:G86"/>
    <mergeCell ref="B75:G75"/>
    <mergeCell ref="B76:G76"/>
    <mergeCell ref="B77:G77"/>
    <mergeCell ref="B78:G78"/>
    <mergeCell ref="B79:G79"/>
    <mergeCell ref="A80:G80"/>
    <mergeCell ref="A69:H69"/>
    <mergeCell ref="A70:I70"/>
    <mergeCell ref="A71:H71"/>
    <mergeCell ref="A72:H72"/>
    <mergeCell ref="B73:G73"/>
    <mergeCell ref="B74:G74"/>
    <mergeCell ref="A62:I62"/>
    <mergeCell ref="A64:I64"/>
    <mergeCell ref="A65:H65"/>
    <mergeCell ref="B66:H66"/>
    <mergeCell ref="B67:H67"/>
    <mergeCell ref="B68:H68"/>
    <mergeCell ref="A56:G56"/>
    <mergeCell ref="B57:G57"/>
    <mergeCell ref="B58:G58"/>
    <mergeCell ref="B59:G59"/>
    <mergeCell ref="B60:G60"/>
    <mergeCell ref="A61:H61"/>
    <mergeCell ref="B50:G50"/>
    <mergeCell ref="B51:G51"/>
    <mergeCell ref="B52:G52"/>
    <mergeCell ref="A53:G53"/>
    <mergeCell ref="A54:I54"/>
    <mergeCell ref="A55:I55"/>
    <mergeCell ref="A44:G44"/>
    <mergeCell ref="B45:G45"/>
    <mergeCell ref="B46:G46"/>
    <mergeCell ref="B47:G47"/>
    <mergeCell ref="B48:G48"/>
    <mergeCell ref="B49:G49"/>
    <mergeCell ref="A36:G36"/>
    <mergeCell ref="B37:G37"/>
    <mergeCell ref="B38:G38"/>
    <mergeCell ref="A39:G39"/>
    <mergeCell ref="A41:I41"/>
    <mergeCell ref="A43:H43"/>
    <mergeCell ref="B29:G29"/>
    <mergeCell ref="B30:G30"/>
    <mergeCell ref="B31:G31"/>
    <mergeCell ref="A32:H32"/>
    <mergeCell ref="A33:I33"/>
    <mergeCell ref="A35:I35"/>
    <mergeCell ref="A23:I23"/>
    <mergeCell ref="A24:I24"/>
    <mergeCell ref="B25:G25"/>
    <mergeCell ref="B26:G26"/>
    <mergeCell ref="B27:G27"/>
    <mergeCell ref="B28:G28"/>
    <mergeCell ref="B19:H19"/>
    <mergeCell ref="B20:H20"/>
    <mergeCell ref="B21:H21"/>
    <mergeCell ref="B10:H10"/>
    <mergeCell ref="A12:I12"/>
    <mergeCell ref="A13:B13"/>
    <mergeCell ref="C13:D13"/>
    <mergeCell ref="E13:I13"/>
    <mergeCell ref="A14:B14"/>
    <mergeCell ref="C14:D14"/>
    <mergeCell ref="E14:I14"/>
    <mergeCell ref="A2:I2"/>
    <mergeCell ref="A5:G5"/>
    <mergeCell ref="A6:I6"/>
    <mergeCell ref="B7:H7"/>
    <mergeCell ref="B8:H8"/>
    <mergeCell ref="B9:H9"/>
    <mergeCell ref="A16:I16"/>
    <mergeCell ref="B17:H17"/>
    <mergeCell ref="B18:H18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41"/>
  <sheetViews>
    <sheetView topLeftCell="A115" workbookViewId="0">
      <selection activeCell="J144" sqref="J144"/>
    </sheetView>
  </sheetViews>
  <sheetFormatPr defaultRowHeight="15"/>
  <cols>
    <col min="9" max="9" width="13" customWidth="1"/>
    <col min="10" max="10" width="9.5703125" bestFit="1" customWidth="1"/>
    <col min="11" max="11" width="10.85546875" customWidth="1"/>
  </cols>
  <sheetData>
    <row r="2" spans="1:9">
      <c r="A2" s="178" t="s">
        <v>78</v>
      </c>
      <c r="B2" s="178"/>
      <c r="C2" s="178"/>
      <c r="D2" s="178"/>
      <c r="E2" s="178"/>
      <c r="F2" s="178"/>
      <c r="G2" s="178"/>
      <c r="H2" s="178"/>
      <c r="I2" s="178"/>
    </row>
    <row r="3" spans="1:9">
      <c r="A3" s="21" t="s">
        <v>79</v>
      </c>
      <c r="B3" s="21"/>
      <c r="C3" s="21"/>
      <c r="D3" s="21"/>
      <c r="E3" s="21"/>
      <c r="F3" s="21"/>
      <c r="G3" s="21"/>
      <c r="H3" s="21"/>
      <c r="I3" s="21"/>
    </row>
    <row r="4" spans="1:9">
      <c r="A4" s="21" t="s">
        <v>80</v>
      </c>
      <c r="B4" s="21"/>
      <c r="C4" s="21"/>
      <c r="D4" s="21"/>
      <c r="E4" s="21"/>
      <c r="F4" s="21"/>
      <c r="G4" s="21"/>
      <c r="H4" s="21"/>
      <c r="I4" s="21"/>
    </row>
    <row r="5" spans="1:9">
      <c r="A5" s="179"/>
      <c r="B5" s="179"/>
      <c r="C5" s="179"/>
      <c r="D5" s="179"/>
      <c r="E5" s="179"/>
      <c r="F5" s="179"/>
      <c r="G5" s="179"/>
      <c r="H5" s="21"/>
      <c r="I5" s="21"/>
    </row>
    <row r="6" spans="1:9">
      <c r="A6" s="180" t="s">
        <v>81</v>
      </c>
      <c r="B6" s="180"/>
      <c r="C6" s="180"/>
      <c r="D6" s="180"/>
      <c r="E6" s="180"/>
      <c r="F6" s="180"/>
      <c r="G6" s="180"/>
      <c r="H6" s="180"/>
      <c r="I6" s="180"/>
    </row>
    <row r="7" spans="1:9">
      <c r="A7" s="22" t="s">
        <v>13</v>
      </c>
      <c r="B7" s="181" t="s">
        <v>82</v>
      </c>
      <c r="C7" s="181"/>
      <c r="D7" s="181"/>
      <c r="E7" s="181"/>
      <c r="F7" s="181"/>
      <c r="G7" s="181"/>
      <c r="H7" s="181"/>
      <c r="I7" s="23"/>
    </row>
    <row r="8" spans="1:9">
      <c r="A8" s="22" t="s">
        <v>14</v>
      </c>
      <c r="B8" s="181" t="s">
        <v>83</v>
      </c>
      <c r="C8" s="181"/>
      <c r="D8" s="181"/>
      <c r="E8" s="181"/>
      <c r="F8" s="181"/>
      <c r="G8" s="181"/>
      <c r="H8" s="181"/>
      <c r="I8" s="22" t="s">
        <v>84</v>
      </c>
    </row>
    <row r="9" spans="1:9">
      <c r="A9" s="22" t="s">
        <v>15</v>
      </c>
      <c r="B9" s="181" t="s">
        <v>85</v>
      </c>
      <c r="C9" s="181"/>
      <c r="D9" s="181"/>
      <c r="E9" s="181"/>
      <c r="F9" s="181"/>
      <c r="G9" s="181"/>
      <c r="H9" s="181"/>
      <c r="I9" s="22">
        <v>2019</v>
      </c>
    </row>
    <row r="10" spans="1:9">
      <c r="A10" s="22" t="s">
        <v>17</v>
      </c>
      <c r="B10" s="181" t="s">
        <v>86</v>
      </c>
      <c r="C10" s="181"/>
      <c r="D10" s="181"/>
      <c r="E10" s="181"/>
      <c r="F10" s="181"/>
      <c r="G10" s="181"/>
      <c r="H10" s="181"/>
      <c r="I10" s="22">
        <v>12</v>
      </c>
    </row>
    <row r="11" spans="1:9">
      <c r="A11" s="24"/>
      <c r="B11" s="25"/>
      <c r="C11" s="25"/>
      <c r="D11" s="25"/>
      <c r="E11" s="25"/>
      <c r="F11" s="25"/>
      <c r="G11" s="25"/>
      <c r="H11" s="24"/>
      <c r="I11" s="24"/>
    </row>
    <row r="12" spans="1:9">
      <c r="A12" s="180" t="s">
        <v>87</v>
      </c>
      <c r="B12" s="180"/>
      <c r="C12" s="180"/>
      <c r="D12" s="180"/>
      <c r="E12" s="180"/>
      <c r="F12" s="180"/>
      <c r="G12" s="180"/>
      <c r="H12" s="180"/>
      <c r="I12" s="180"/>
    </row>
    <row r="13" spans="1:9">
      <c r="A13" s="182" t="s">
        <v>88</v>
      </c>
      <c r="B13" s="182"/>
      <c r="C13" s="182" t="s">
        <v>89</v>
      </c>
      <c r="D13" s="182"/>
      <c r="E13" s="182" t="s">
        <v>90</v>
      </c>
      <c r="F13" s="182"/>
      <c r="G13" s="182"/>
      <c r="H13" s="182"/>
      <c r="I13" s="182"/>
    </row>
    <row r="14" spans="1:9">
      <c r="A14" s="182" t="s">
        <v>91</v>
      </c>
      <c r="B14" s="182"/>
      <c r="C14" s="182" t="s">
        <v>92</v>
      </c>
      <c r="D14" s="182"/>
      <c r="E14" s="182" t="s">
        <v>93</v>
      </c>
      <c r="F14" s="182"/>
      <c r="G14" s="182"/>
      <c r="H14" s="182"/>
      <c r="I14" s="182"/>
    </row>
    <row r="15" spans="1:9">
      <c r="A15" s="24"/>
      <c r="B15" s="25"/>
      <c r="C15" s="25"/>
      <c r="D15" s="25"/>
      <c r="E15" s="25"/>
      <c r="F15" s="25"/>
      <c r="G15" s="25"/>
      <c r="H15" s="24"/>
      <c r="I15" s="24"/>
    </row>
    <row r="16" spans="1:9">
      <c r="A16" s="180" t="s">
        <v>94</v>
      </c>
      <c r="B16" s="180"/>
      <c r="C16" s="180"/>
      <c r="D16" s="180"/>
      <c r="E16" s="180"/>
      <c r="F16" s="180"/>
      <c r="G16" s="180"/>
      <c r="H16" s="180"/>
      <c r="I16" s="180"/>
    </row>
    <row r="17" spans="1:10" ht="25.5">
      <c r="A17" s="22">
        <v>1</v>
      </c>
      <c r="B17" s="181" t="s">
        <v>95</v>
      </c>
      <c r="C17" s="181"/>
      <c r="D17" s="181"/>
      <c r="E17" s="181"/>
      <c r="F17" s="181"/>
      <c r="G17" s="181"/>
      <c r="H17" s="181"/>
      <c r="I17" s="26" t="s">
        <v>96</v>
      </c>
    </row>
    <row r="18" spans="1:10">
      <c r="A18" s="22">
        <v>2</v>
      </c>
      <c r="B18" s="181" t="s">
        <v>97</v>
      </c>
      <c r="C18" s="181"/>
      <c r="D18" s="181"/>
      <c r="E18" s="181"/>
      <c r="F18" s="181"/>
      <c r="G18" s="181"/>
      <c r="H18" s="181"/>
      <c r="I18" s="22" t="s">
        <v>98</v>
      </c>
    </row>
    <row r="19" spans="1:10">
      <c r="A19" s="22">
        <v>3</v>
      </c>
      <c r="B19" s="181" t="s">
        <v>99</v>
      </c>
      <c r="C19" s="181"/>
      <c r="D19" s="181"/>
      <c r="E19" s="181"/>
      <c r="F19" s="181"/>
      <c r="G19" s="181"/>
      <c r="H19" s="181"/>
      <c r="I19" s="27">
        <v>1506.72</v>
      </c>
    </row>
    <row r="20" spans="1:10">
      <c r="A20" s="22">
        <v>4</v>
      </c>
      <c r="B20" s="181" t="s">
        <v>100</v>
      </c>
      <c r="C20" s="181"/>
      <c r="D20" s="181"/>
      <c r="E20" s="181"/>
      <c r="F20" s="181"/>
      <c r="G20" s="181"/>
      <c r="H20" s="181"/>
      <c r="I20" s="28" t="s">
        <v>77</v>
      </c>
    </row>
    <row r="21" spans="1:10">
      <c r="A21" s="22">
        <v>5</v>
      </c>
      <c r="B21" s="181" t="s">
        <v>102</v>
      </c>
      <c r="C21" s="181"/>
      <c r="D21" s="181"/>
      <c r="E21" s="181"/>
      <c r="F21" s="181"/>
      <c r="G21" s="181"/>
      <c r="H21" s="181"/>
      <c r="I21" s="23" t="s">
        <v>103</v>
      </c>
    </row>
    <row r="22" spans="1:10">
      <c r="A22" s="29"/>
      <c r="B22" s="30"/>
      <c r="C22" s="30"/>
      <c r="D22" s="30"/>
      <c r="E22" s="30"/>
      <c r="F22" s="30"/>
      <c r="G22" s="30"/>
      <c r="H22" s="30"/>
      <c r="I22" s="31"/>
    </row>
    <row r="23" spans="1:10">
      <c r="A23" s="188" t="s">
        <v>104</v>
      </c>
      <c r="B23" s="189"/>
      <c r="C23" s="189"/>
      <c r="D23" s="189"/>
      <c r="E23" s="189"/>
      <c r="F23" s="189"/>
      <c r="G23" s="189"/>
      <c r="H23" s="189"/>
      <c r="I23" s="190"/>
    </row>
    <row r="24" spans="1:10">
      <c r="A24" s="187" t="s">
        <v>105</v>
      </c>
      <c r="B24" s="187"/>
      <c r="C24" s="187"/>
      <c r="D24" s="187"/>
      <c r="E24" s="187"/>
      <c r="F24" s="187"/>
      <c r="G24" s="187"/>
      <c r="H24" s="187"/>
      <c r="I24" s="187"/>
    </row>
    <row r="25" spans="1:10">
      <c r="A25" s="32">
        <v>1</v>
      </c>
      <c r="B25" s="191" t="s">
        <v>106</v>
      </c>
      <c r="C25" s="191"/>
      <c r="D25" s="191"/>
      <c r="E25" s="191"/>
      <c r="F25" s="191"/>
      <c r="G25" s="191"/>
      <c r="H25" s="32" t="s">
        <v>107</v>
      </c>
      <c r="I25" s="32" t="s">
        <v>108</v>
      </c>
    </row>
    <row r="26" spans="1:10">
      <c r="A26" s="32" t="s">
        <v>13</v>
      </c>
      <c r="B26" s="181" t="s">
        <v>109</v>
      </c>
      <c r="C26" s="181"/>
      <c r="D26" s="181"/>
      <c r="E26" s="181"/>
      <c r="F26" s="181"/>
      <c r="G26" s="181"/>
      <c r="H26" s="33"/>
      <c r="I26" s="34">
        <v>1506.72</v>
      </c>
    </row>
    <row r="27" spans="1:10">
      <c r="A27" s="32" t="s">
        <v>14</v>
      </c>
      <c r="B27" s="181" t="s">
        <v>110</v>
      </c>
      <c r="C27" s="181"/>
      <c r="D27" s="181"/>
      <c r="E27" s="181"/>
      <c r="F27" s="181"/>
      <c r="G27" s="181"/>
      <c r="H27" s="35">
        <v>0.3</v>
      </c>
      <c r="I27" s="36">
        <f>I26*H27</f>
        <v>452.01600000000002</v>
      </c>
      <c r="J27" s="132">
        <f>1506.72*0.3</f>
        <v>452.01600000000002</v>
      </c>
    </row>
    <row r="28" spans="1:10">
      <c r="A28" s="32" t="s">
        <v>15</v>
      </c>
      <c r="B28" s="181" t="s">
        <v>111</v>
      </c>
      <c r="C28" s="181"/>
      <c r="D28" s="181"/>
      <c r="E28" s="181"/>
      <c r="F28" s="181"/>
      <c r="G28" s="181"/>
      <c r="H28" s="35">
        <v>0.2</v>
      </c>
      <c r="I28" s="34"/>
    </row>
    <row r="29" spans="1:10">
      <c r="A29" s="32" t="s">
        <v>17</v>
      </c>
      <c r="B29" s="181" t="s">
        <v>0</v>
      </c>
      <c r="C29" s="181"/>
      <c r="D29" s="181"/>
      <c r="E29" s="181"/>
      <c r="F29" s="181"/>
      <c r="G29" s="181"/>
      <c r="H29" s="35"/>
      <c r="I29" s="36">
        <v>0</v>
      </c>
    </row>
    <row r="30" spans="1:10">
      <c r="A30" s="37" t="s">
        <v>18</v>
      </c>
      <c r="B30" s="181" t="s">
        <v>19</v>
      </c>
      <c r="C30" s="181"/>
      <c r="D30" s="181"/>
      <c r="E30" s="181"/>
      <c r="F30" s="181"/>
      <c r="G30" s="181"/>
      <c r="H30" s="38"/>
      <c r="I30" s="36">
        <v>0</v>
      </c>
    </row>
    <row r="31" spans="1:10">
      <c r="A31" s="37" t="s">
        <v>20</v>
      </c>
      <c r="B31" s="181" t="s">
        <v>22</v>
      </c>
      <c r="C31" s="181"/>
      <c r="D31" s="181"/>
      <c r="E31" s="181"/>
      <c r="F31" s="181"/>
      <c r="G31" s="181"/>
      <c r="H31" s="35"/>
      <c r="I31" s="36">
        <v>0</v>
      </c>
    </row>
    <row r="32" spans="1:10">
      <c r="A32" s="183" t="s">
        <v>112</v>
      </c>
      <c r="B32" s="184"/>
      <c r="C32" s="184"/>
      <c r="D32" s="184"/>
      <c r="E32" s="184"/>
      <c r="F32" s="184"/>
      <c r="G32" s="184"/>
      <c r="H32" s="185"/>
      <c r="I32" s="41">
        <f>SUM(I26:I31)</f>
        <v>1958.7360000000001</v>
      </c>
      <c r="J32" s="132">
        <f>1506.72+452.02</f>
        <v>1958.74</v>
      </c>
    </row>
    <row r="33" spans="1:10">
      <c r="A33" s="186" t="s">
        <v>113</v>
      </c>
      <c r="B33" s="186"/>
      <c r="C33" s="186"/>
      <c r="D33" s="186"/>
      <c r="E33" s="186"/>
      <c r="F33" s="186"/>
      <c r="G33" s="186"/>
      <c r="H33" s="186"/>
      <c r="I33" s="186"/>
    </row>
    <row r="34" spans="1:10">
      <c r="A34" s="42"/>
      <c r="B34" s="42"/>
      <c r="C34" s="42"/>
      <c r="D34" s="42"/>
      <c r="E34" s="42"/>
      <c r="F34" s="42"/>
      <c r="G34" s="42"/>
      <c r="H34" s="42"/>
      <c r="I34" s="43"/>
    </row>
    <row r="35" spans="1:10">
      <c r="A35" s="187" t="s">
        <v>114</v>
      </c>
      <c r="B35" s="187"/>
      <c r="C35" s="187"/>
      <c r="D35" s="187"/>
      <c r="E35" s="187"/>
      <c r="F35" s="187"/>
      <c r="G35" s="187"/>
      <c r="H35" s="187"/>
      <c r="I35" s="187"/>
    </row>
    <row r="36" spans="1:10">
      <c r="A36" s="191" t="s">
        <v>115</v>
      </c>
      <c r="B36" s="191"/>
      <c r="C36" s="191"/>
      <c r="D36" s="191"/>
      <c r="E36" s="191"/>
      <c r="F36" s="191"/>
      <c r="G36" s="191"/>
      <c r="H36" s="32" t="s">
        <v>107</v>
      </c>
      <c r="I36" s="32" t="s">
        <v>108</v>
      </c>
    </row>
    <row r="37" spans="1:10">
      <c r="A37" s="32" t="s">
        <v>13</v>
      </c>
      <c r="B37" s="181" t="s">
        <v>116</v>
      </c>
      <c r="C37" s="181"/>
      <c r="D37" s="181"/>
      <c r="E37" s="181"/>
      <c r="F37" s="181"/>
      <c r="G37" s="181"/>
      <c r="H37" s="44">
        <v>8.3299999999999999E-2</v>
      </c>
      <c r="I37" s="45">
        <f>$I$32*H37</f>
        <v>163.16270880000002</v>
      </c>
    </row>
    <row r="38" spans="1:10">
      <c r="A38" s="32" t="s">
        <v>14</v>
      </c>
      <c r="B38" s="193" t="s">
        <v>117</v>
      </c>
      <c r="C38" s="194"/>
      <c r="D38" s="194"/>
      <c r="E38" s="194"/>
      <c r="F38" s="194"/>
      <c r="G38" s="195"/>
      <c r="H38" s="46">
        <v>0.121</v>
      </c>
      <c r="I38" s="45">
        <f>H38*I32</f>
        <v>237.00705600000001</v>
      </c>
    </row>
    <row r="39" spans="1:10">
      <c r="A39" s="191" t="s">
        <v>118</v>
      </c>
      <c r="B39" s="191"/>
      <c r="C39" s="191"/>
      <c r="D39" s="191"/>
      <c r="E39" s="191"/>
      <c r="F39" s="191"/>
      <c r="G39" s="191"/>
      <c r="H39" s="47">
        <f>TRUNC(SUM(H37:H38),4)</f>
        <v>0.20430000000000001</v>
      </c>
      <c r="I39" s="115">
        <f>TRUNC(SUM(I37:I38),2)</f>
        <v>400.16</v>
      </c>
    </row>
    <row r="40" spans="1:10">
      <c r="A40" s="42"/>
      <c r="B40" s="42"/>
      <c r="C40" s="42"/>
      <c r="D40" s="42"/>
      <c r="E40" s="42"/>
      <c r="F40" s="42"/>
      <c r="G40" s="42"/>
      <c r="H40" s="49"/>
      <c r="I40" s="50"/>
    </row>
    <row r="41" spans="1:10">
      <c r="A41" s="196" t="s">
        <v>119</v>
      </c>
      <c r="B41" s="194"/>
      <c r="C41" s="194"/>
      <c r="D41" s="194"/>
      <c r="E41" s="194"/>
      <c r="F41" s="194"/>
      <c r="G41" s="194"/>
      <c r="H41" s="194"/>
      <c r="I41" s="195"/>
    </row>
    <row r="42" spans="1:10">
      <c r="A42" s="42"/>
      <c r="B42" s="42"/>
      <c r="C42" s="42"/>
      <c r="D42" s="42"/>
      <c r="E42" s="42"/>
      <c r="F42" s="42"/>
      <c r="G42" s="42"/>
      <c r="H42" s="49"/>
      <c r="I42" s="50"/>
    </row>
    <row r="43" spans="1:10">
      <c r="A43" s="197" t="s">
        <v>120</v>
      </c>
      <c r="B43" s="198"/>
      <c r="C43" s="198"/>
      <c r="D43" s="198"/>
      <c r="E43" s="198"/>
      <c r="F43" s="198"/>
      <c r="G43" s="198"/>
      <c r="H43" s="198"/>
      <c r="I43" s="51">
        <f>I32+I39</f>
        <v>2358.8960000000002</v>
      </c>
      <c r="J43">
        <f>1808.06+369.38</f>
        <v>2177.44</v>
      </c>
    </row>
    <row r="44" spans="1:10">
      <c r="A44" s="192" t="s">
        <v>121</v>
      </c>
      <c r="B44" s="192"/>
      <c r="C44" s="192"/>
      <c r="D44" s="192"/>
      <c r="E44" s="192"/>
      <c r="F44" s="192"/>
      <c r="G44" s="192"/>
      <c r="H44" s="52" t="s">
        <v>107</v>
      </c>
      <c r="I44" s="52" t="s">
        <v>108</v>
      </c>
    </row>
    <row r="45" spans="1:10">
      <c r="A45" s="32" t="s">
        <v>13</v>
      </c>
      <c r="B45" s="181" t="s">
        <v>122</v>
      </c>
      <c r="C45" s="181"/>
      <c r="D45" s="181"/>
      <c r="E45" s="181"/>
      <c r="F45" s="181"/>
      <c r="G45" s="181"/>
      <c r="H45" s="44">
        <v>0.2</v>
      </c>
      <c r="I45" s="116">
        <f>H45*$I$43</f>
        <v>471.77920000000006</v>
      </c>
      <c r="J45" s="19">
        <f>$J$43*H45</f>
        <v>435.48800000000006</v>
      </c>
    </row>
    <row r="46" spans="1:10">
      <c r="A46" s="32" t="s">
        <v>14</v>
      </c>
      <c r="B46" s="181" t="s">
        <v>123</v>
      </c>
      <c r="C46" s="181"/>
      <c r="D46" s="181"/>
      <c r="E46" s="181"/>
      <c r="F46" s="181"/>
      <c r="G46" s="181"/>
      <c r="H46" s="44">
        <v>2.5000000000000001E-2</v>
      </c>
      <c r="I46" s="116">
        <f t="shared" ref="I46:I52" si="0">H46*$I$43</f>
        <v>58.972400000000007</v>
      </c>
      <c r="J46" s="19">
        <f t="shared" ref="J46:J52" si="1">$J$43*H46</f>
        <v>54.436000000000007</v>
      </c>
    </row>
    <row r="47" spans="1:10">
      <c r="A47" s="32" t="s">
        <v>15</v>
      </c>
      <c r="B47" s="181" t="s">
        <v>124</v>
      </c>
      <c r="C47" s="181"/>
      <c r="D47" s="181"/>
      <c r="E47" s="181"/>
      <c r="F47" s="181"/>
      <c r="G47" s="181"/>
      <c r="H47" s="54">
        <v>0.02</v>
      </c>
      <c r="I47" s="116">
        <f t="shared" si="0"/>
        <v>47.177920000000007</v>
      </c>
      <c r="J47" s="19">
        <f t="shared" si="1"/>
        <v>43.5488</v>
      </c>
    </row>
    <row r="48" spans="1:10">
      <c r="A48" s="32" t="s">
        <v>17</v>
      </c>
      <c r="B48" s="181" t="s">
        <v>33</v>
      </c>
      <c r="C48" s="181"/>
      <c r="D48" s="181"/>
      <c r="E48" s="181"/>
      <c r="F48" s="181"/>
      <c r="G48" s="181"/>
      <c r="H48" s="44">
        <v>1.4999999999999999E-2</v>
      </c>
      <c r="I48" s="116">
        <f t="shared" si="0"/>
        <v>35.38344</v>
      </c>
      <c r="J48" s="19">
        <f t="shared" si="1"/>
        <v>32.6616</v>
      </c>
    </row>
    <row r="49" spans="1:12">
      <c r="A49" s="32" t="s">
        <v>18</v>
      </c>
      <c r="B49" s="181" t="s">
        <v>125</v>
      </c>
      <c r="C49" s="181"/>
      <c r="D49" s="181"/>
      <c r="E49" s="181"/>
      <c r="F49" s="181"/>
      <c r="G49" s="181"/>
      <c r="H49" s="44">
        <v>0.01</v>
      </c>
      <c r="I49" s="116">
        <f t="shared" si="0"/>
        <v>23.588960000000004</v>
      </c>
      <c r="J49" s="19">
        <f t="shared" si="1"/>
        <v>21.7744</v>
      </c>
    </row>
    <row r="50" spans="1:12">
      <c r="A50" s="32" t="s">
        <v>20</v>
      </c>
      <c r="B50" s="181" t="s">
        <v>126</v>
      </c>
      <c r="C50" s="181"/>
      <c r="D50" s="181"/>
      <c r="E50" s="181"/>
      <c r="F50" s="181"/>
      <c r="G50" s="181"/>
      <c r="H50" s="44">
        <v>6.0000000000000001E-3</v>
      </c>
      <c r="I50" s="116">
        <f t="shared" si="0"/>
        <v>14.153376000000002</v>
      </c>
      <c r="J50" s="19">
        <f t="shared" si="1"/>
        <v>13.064640000000001</v>
      </c>
    </row>
    <row r="51" spans="1:12">
      <c r="A51" s="32" t="s">
        <v>21</v>
      </c>
      <c r="B51" s="181" t="s">
        <v>127</v>
      </c>
      <c r="C51" s="181"/>
      <c r="D51" s="181"/>
      <c r="E51" s="181"/>
      <c r="F51" s="181"/>
      <c r="G51" s="181"/>
      <c r="H51" s="44">
        <v>2E-3</v>
      </c>
      <c r="I51" s="116">
        <f t="shared" si="0"/>
        <v>4.7177920000000002</v>
      </c>
      <c r="J51" s="19">
        <f t="shared" si="1"/>
        <v>4.3548800000000005</v>
      </c>
    </row>
    <row r="52" spans="1:12">
      <c r="A52" s="32" t="s">
        <v>35</v>
      </c>
      <c r="B52" s="181" t="s">
        <v>128</v>
      </c>
      <c r="C52" s="181"/>
      <c r="D52" s="181"/>
      <c r="E52" s="181"/>
      <c r="F52" s="181"/>
      <c r="G52" s="181"/>
      <c r="H52" s="44">
        <v>0.08</v>
      </c>
      <c r="I52" s="116">
        <f t="shared" si="0"/>
        <v>188.71168000000003</v>
      </c>
      <c r="J52" s="19">
        <f t="shared" si="1"/>
        <v>174.1952</v>
      </c>
    </row>
    <row r="53" spans="1:12">
      <c r="A53" s="297" t="s">
        <v>129</v>
      </c>
      <c r="B53" s="297"/>
      <c r="C53" s="297"/>
      <c r="D53" s="297"/>
      <c r="E53" s="297"/>
      <c r="F53" s="297"/>
      <c r="G53" s="297"/>
      <c r="H53" s="139">
        <f>SUM(H45:H52)</f>
        <v>0.35800000000000004</v>
      </c>
      <c r="I53" s="140">
        <f>TRUNC(SUM(I45:I52),2)</f>
        <v>844.48</v>
      </c>
      <c r="J53" s="19">
        <f>SUM(J45:J52)</f>
        <v>779.52352000000019</v>
      </c>
    </row>
    <row r="54" spans="1:12">
      <c r="A54" s="201" t="s">
        <v>130</v>
      </c>
      <c r="B54" s="201"/>
      <c r="C54" s="201"/>
      <c r="D54" s="201"/>
      <c r="E54" s="201"/>
      <c r="F54" s="201"/>
      <c r="G54" s="201"/>
      <c r="H54" s="201"/>
      <c r="I54" s="201"/>
      <c r="J54" s="19">
        <f>2174.44*34.8%</f>
        <v>756.70511999999997</v>
      </c>
    </row>
    <row r="55" spans="1:12">
      <c r="A55" s="202"/>
      <c r="B55" s="202"/>
      <c r="C55" s="202"/>
      <c r="D55" s="202"/>
      <c r="E55" s="202"/>
      <c r="F55" s="202"/>
      <c r="G55" s="202"/>
      <c r="H55" s="202"/>
      <c r="I55" s="203"/>
    </row>
    <row r="56" spans="1:12">
      <c r="A56" s="192" t="s">
        <v>131</v>
      </c>
      <c r="B56" s="192"/>
      <c r="C56" s="192"/>
      <c r="D56" s="192"/>
      <c r="E56" s="192"/>
      <c r="F56" s="192"/>
      <c r="G56" s="192"/>
      <c r="H56" s="57"/>
      <c r="I56" s="52" t="s">
        <v>108</v>
      </c>
    </row>
    <row r="57" spans="1:12">
      <c r="A57" s="32" t="s">
        <v>13</v>
      </c>
      <c r="B57" s="199" t="s">
        <v>132</v>
      </c>
      <c r="C57" s="199"/>
      <c r="D57" s="199"/>
      <c r="E57" s="199"/>
      <c r="F57" s="199"/>
      <c r="G57" s="199"/>
      <c r="H57" s="22" t="s">
        <v>133</v>
      </c>
      <c r="I57" s="137">
        <v>49.68</v>
      </c>
      <c r="J57" s="125">
        <f>2*22*3.8</f>
        <v>167.2</v>
      </c>
      <c r="K57" s="110">
        <f>1958.74*0.06</f>
        <v>117.5244</v>
      </c>
      <c r="L57">
        <f>167.2-117.52</f>
        <v>49.679999999999993</v>
      </c>
    </row>
    <row r="58" spans="1:12">
      <c r="A58" s="32" t="s">
        <v>14</v>
      </c>
      <c r="B58" s="199" t="s">
        <v>134</v>
      </c>
      <c r="C58" s="199"/>
      <c r="D58" s="199"/>
      <c r="E58" s="199"/>
      <c r="F58" s="199"/>
      <c r="G58" s="199"/>
      <c r="H58" s="22" t="s">
        <v>133</v>
      </c>
      <c r="I58" s="58">
        <v>0</v>
      </c>
    </row>
    <row r="59" spans="1:12">
      <c r="A59" s="32" t="s">
        <v>15</v>
      </c>
      <c r="B59" s="199" t="s">
        <v>135</v>
      </c>
      <c r="C59" s="199"/>
      <c r="D59" s="199"/>
      <c r="E59" s="199"/>
      <c r="F59" s="199"/>
      <c r="G59" s="199"/>
      <c r="H59" s="22" t="s">
        <v>133</v>
      </c>
      <c r="I59" s="58">
        <v>0</v>
      </c>
    </row>
    <row r="60" spans="1:12">
      <c r="A60" s="32" t="s">
        <v>17</v>
      </c>
      <c r="B60" s="199" t="s">
        <v>136</v>
      </c>
      <c r="C60" s="199"/>
      <c r="D60" s="199"/>
      <c r="E60" s="199"/>
      <c r="F60" s="199"/>
      <c r="G60" s="199"/>
      <c r="H60" s="22" t="s">
        <v>133</v>
      </c>
      <c r="I60" s="58">
        <v>0</v>
      </c>
    </row>
    <row r="61" spans="1:12">
      <c r="A61" s="296" t="s">
        <v>137</v>
      </c>
      <c r="B61" s="296"/>
      <c r="C61" s="296"/>
      <c r="D61" s="296"/>
      <c r="E61" s="296"/>
      <c r="F61" s="296"/>
      <c r="G61" s="296"/>
      <c r="H61" s="296"/>
      <c r="I61" s="138">
        <f>TRUNC(SUM(I57:I60),2)</f>
        <v>49.68</v>
      </c>
    </row>
    <row r="62" spans="1:12">
      <c r="A62" s="212" t="s">
        <v>138</v>
      </c>
      <c r="B62" s="213"/>
      <c r="C62" s="213"/>
      <c r="D62" s="213"/>
      <c r="E62" s="213"/>
      <c r="F62" s="213"/>
      <c r="G62" s="213"/>
      <c r="H62" s="213"/>
      <c r="I62" s="214"/>
    </row>
    <row r="63" spans="1:12">
      <c r="A63" s="60"/>
      <c r="B63" s="60"/>
      <c r="C63" s="60"/>
      <c r="D63" s="60"/>
      <c r="E63" s="60"/>
      <c r="F63" s="60"/>
      <c r="G63" s="60"/>
      <c r="H63" s="60"/>
      <c r="I63" s="60"/>
    </row>
    <row r="64" spans="1:12">
      <c r="A64" s="192" t="s">
        <v>139</v>
      </c>
      <c r="B64" s="192"/>
      <c r="C64" s="192"/>
      <c r="D64" s="192"/>
      <c r="E64" s="192"/>
      <c r="F64" s="192"/>
      <c r="G64" s="192"/>
      <c r="H64" s="192"/>
      <c r="I64" s="192"/>
    </row>
    <row r="65" spans="1:11">
      <c r="A65" s="215" t="s">
        <v>140</v>
      </c>
      <c r="B65" s="215"/>
      <c r="C65" s="215"/>
      <c r="D65" s="215"/>
      <c r="E65" s="215"/>
      <c r="F65" s="215"/>
      <c r="G65" s="215"/>
      <c r="H65" s="215"/>
      <c r="I65" s="32" t="s">
        <v>108</v>
      </c>
    </row>
    <row r="66" spans="1:11">
      <c r="A66" s="61" t="s">
        <v>25</v>
      </c>
      <c r="B66" s="181" t="s">
        <v>141</v>
      </c>
      <c r="C66" s="181"/>
      <c r="D66" s="181"/>
      <c r="E66" s="181"/>
      <c r="F66" s="181"/>
      <c r="G66" s="181"/>
      <c r="H66" s="181"/>
      <c r="I66" s="116">
        <f>I39</f>
        <v>400.16</v>
      </c>
    </row>
    <row r="67" spans="1:11">
      <c r="A67" s="62" t="s">
        <v>28</v>
      </c>
      <c r="B67" s="181" t="s">
        <v>142</v>
      </c>
      <c r="C67" s="181"/>
      <c r="D67" s="181"/>
      <c r="E67" s="181"/>
      <c r="F67" s="181"/>
      <c r="G67" s="181"/>
      <c r="H67" s="181"/>
      <c r="I67" s="118">
        <f>I53</f>
        <v>844.48</v>
      </c>
    </row>
    <row r="68" spans="1:11">
      <c r="A68" s="62" t="s">
        <v>38</v>
      </c>
      <c r="B68" s="181" t="s">
        <v>39</v>
      </c>
      <c r="C68" s="181"/>
      <c r="D68" s="181"/>
      <c r="E68" s="181"/>
      <c r="F68" s="181"/>
      <c r="G68" s="181"/>
      <c r="H68" s="181"/>
      <c r="I68" s="118">
        <f>I61</f>
        <v>49.68</v>
      </c>
    </row>
    <row r="69" spans="1:11">
      <c r="A69" s="191" t="s">
        <v>143</v>
      </c>
      <c r="B69" s="191"/>
      <c r="C69" s="191"/>
      <c r="D69" s="191"/>
      <c r="E69" s="191"/>
      <c r="F69" s="191"/>
      <c r="G69" s="191"/>
      <c r="H69" s="191"/>
      <c r="I69" s="120">
        <f>TRUNC(SUM(I66:I68),2)</f>
        <v>1294.32</v>
      </c>
    </row>
    <row r="70" spans="1:11">
      <c r="A70" s="204"/>
      <c r="B70" s="205"/>
      <c r="C70" s="205"/>
      <c r="D70" s="205"/>
      <c r="E70" s="205"/>
      <c r="F70" s="205"/>
      <c r="G70" s="205"/>
      <c r="H70" s="205"/>
      <c r="I70" s="205"/>
    </row>
    <row r="71" spans="1:11">
      <c r="A71" s="206" t="s">
        <v>144</v>
      </c>
      <c r="B71" s="207"/>
      <c r="C71" s="207"/>
      <c r="D71" s="207"/>
      <c r="E71" s="207"/>
      <c r="F71" s="207"/>
      <c r="G71" s="207"/>
      <c r="H71" s="207"/>
      <c r="I71" s="66"/>
    </row>
    <row r="72" spans="1:11">
      <c r="A72" s="208" t="s">
        <v>145</v>
      </c>
      <c r="B72" s="209"/>
      <c r="C72" s="209"/>
      <c r="D72" s="209"/>
      <c r="E72" s="209"/>
      <c r="F72" s="209"/>
      <c r="G72" s="209"/>
      <c r="H72" s="210"/>
      <c r="I72" s="67">
        <f>I32</f>
        <v>1958.7360000000001</v>
      </c>
    </row>
    <row r="73" spans="1:11">
      <c r="A73" s="68">
        <v>3</v>
      </c>
      <c r="B73" s="211" t="s">
        <v>146</v>
      </c>
      <c r="C73" s="211"/>
      <c r="D73" s="211"/>
      <c r="E73" s="211"/>
      <c r="F73" s="211"/>
      <c r="G73" s="211"/>
      <c r="H73" s="68" t="s">
        <v>107</v>
      </c>
      <c r="I73" s="68" t="s">
        <v>108</v>
      </c>
    </row>
    <row r="74" spans="1:11">
      <c r="A74" s="68" t="s">
        <v>13</v>
      </c>
      <c r="B74" s="193" t="s">
        <v>147</v>
      </c>
      <c r="C74" s="194"/>
      <c r="D74" s="194"/>
      <c r="E74" s="194"/>
      <c r="F74" s="194"/>
      <c r="G74" s="195"/>
      <c r="H74" s="133">
        <v>4.1999999999999997E-3</v>
      </c>
      <c r="I74" s="70">
        <f t="shared" ref="I74:I77" si="2">$I$72*H74</f>
        <v>8.2266911999999994</v>
      </c>
    </row>
    <row r="75" spans="1:11">
      <c r="A75" s="68" t="s">
        <v>14</v>
      </c>
      <c r="B75" s="224" t="s">
        <v>148</v>
      </c>
      <c r="C75" s="224"/>
      <c r="D75" s="224"/>
      <c r="E75" s="224"/>
      <c r="F75" s="224"/>
      <c r="G75" s="224"/>
      <c r="H75" s="133">
        <v>0.08</v>
      </c>
      <c r="I75" s="70">
        <f>$I$74*H75</f>
        <v>0.65813529599999998</v>
      </c>
    </row>
    <row r="76" spans="1:11">
      <c r="A76" s="68" t="s">
        <v>15</v>
      </c>
      <c r="B76" s="193" t="s">
        <v>149</v>
      </c>
      <c r="C76" s="194"/>
      <c r="D76" s="194"/>
      <c r="E76" s="194"/>
      <c r="F76" s="194"/>
      <c r="G76" s="195"/>
      <c r="H76" s="133">
        <v>0.04</v>
      </c>
      <c r="I76" s="70">
        <f>$I$74*H76</f>
        <v>0.32906764799999999</v>
      </c>
    </row>
    <row r="77" spans="1:11">
      <c r="A77" s="68" t="s">
        <v>17</v>
      </c>
      <c r="B77" s="193" t="s">
        <v>150</v>
      </c>
      <c r="C77" s="194"/>
      <c r="D77" s="194"/>
      <c r="E77" s="194"/>
      <c r="F77" s="194"/>
      <c r="G77" s="195"/>
      <c r="H77" s="133">
        <v>1.9400000000000001E-2</v>
      </c>
      <c r="I77" s="70">
        <f t="shared" si="2"/>
        <v>37.999478400000001</v>
      </c>
    </row>
    <row r="78" spans="1:11">
      <c r="A78" s="68" t="s">
        <v>18</v>
      </c>
      <c r="B78" s="224" t="s">
        <v>151</v>
      </c>
      <c r="C78" s="224"/>
      <c r="D78" s="224"/>
      <c r="E78" s="224"/>
      <c r="F78" s="224"/>
      <c r="G78" s="224"/>
      <c r="H78" s="134">
        <f>H53</f>
        <v>0.35800000000000004</v>
      </c>
      <c r="I78" s="136">
        <f>$I$77*H78</f>
        <v>13.603813267200001</v>
      </c>
      <c r="J78" s="132">
        <f>(35.8*1.94)/100</f>
        <v>0.69452000000000003</v>
      </c>
    </row>
    <row r="79" spans="1:11">
      <c r="A79" s="68" t="s">
        <v>20</v>
      </c>
      <c r="B79" s="193" t="s">
        <v>152</v>
      </c>
      <c r="C79" s="194"/>
      <c r="D79" s="194"/>
      <c r="E79" s="194"/>
      <c r="F79" s="194"/>
      <c r="G79" s="195"/>
      <c r="H79" s="133">
        <v>0.04</v>
      </c>
      <c r="I79" s="70">
        <f>$I$77*H79</f>
        <v>1.5199791360000001</v>
      </c>
    </row>
    <row r="80" spans="1:11">
      <c r="A80" s="211" t="s">
        <v>153</v>
      </c>
      <c r="B80" s="211"/>
      <c r="C80" s="211"/>
      <c r="D80" s="211"/>
      <c r="E80" s="211"/>
      <c r="F80" s="211"/>
      <c r="G80" s="211"/>
      <c r="H80" s="71">
        <f>TRUNC(SUM(H74:H79),4)</f>
        <v>0.54159999999999997</v>
      </c>
      <c r="I80" s="72">
        <f>TRUNC(SUM(I74:I79),2)</f>
        <v>62.33</v>
      </c>
      <c r="J80">
        <f>1958.74*8.07%</f>
        <v>158.07031800000001</v>
      </c>
      <c r="K80">
        <f>1808.06*7.37%</f>
        <v>133.25402199999999</v>
      </c>
    </row>
    <row r="81" spans="1:11">
      <c r="A81" s="216"/>
      <c r="B81" s="217"/>
      <c r="C81" s="217"/>
      <c r="D81" s="217"/>
      <c r="E81" s="217"/>
      <c r="F81" s="217"/>
      <c r="G81" s="217"/>
      <c r="H81" s="217"/>
      <c r="I81" s="217"/>
    </row>
    <row r="82" spans="1:11">
      <c r="A82" s="187" t="s">
        <v>154</v>
      </c>
      <c r="B82" s="187"/>
      <c r="C82" s="187"/>
      <c r="D82" s="187"/>
      <c r="E82" s="187"/>
      <c r="F82" s="187"/>
      <c r="G82" s="187"/>
      <c r="H82" s="187"/>
      <c r="I82" s="187"/>
    </row>
    <row r="83" spans="1:11">
      <c r="A83" s="218" t="s">
        <v>155</v>
      </c>
      <c r="B83" s="219"/>
      <c r="C83" s="219"/>
      <c r="D83" s="219"/>
      <c r="E83" s="219"/>
      <c r="F83" s="219"/>
      <c r="G83" s="219"/>
      <c r="H83" s="220"/>
      <c r="I83" s="73">
        <f>I32</f>
        <v>1958.7360000000001</v>
      </c>
    </row>
    <row r="84" spans="1:11">
      <c r="A84" s="191" t="s">
        <v>156</v>
      </c>
      <c r="B84" s="191"/>
      <c r="C84" s="191"/>
      <c r="D84" s="191"/>
      <c r="E84" s="191"/>
      <c r="F84" s="191"/>
      <c r="G84" s="191"/>
      <c r="H84" s="32" t="s">
        <v>107</v>
      </c>
      <c r="I84" s="32" t="s">
        <v>108</v>
      </c>
    </row>
    <row r="85" spans="1:11">
      <c r="A85" s="68" t="s">
        <v>13</v>
      </c>
      <c r="B85" s="193" t="s">
        <v>157</v>
      </c>
      <c r="C85" s="194"/>
      <c r="D85" s="194"/>
      <c r="E85" s="194"/>
      <c r="F85" s="194"/>
      <c r="G85" s="195"/>
      <c r="H85" s="131">
        <v>8.9300000000000004E-2</v>
      </c>
      <c r="I85" s="135">
        <f>H85*$I$83</f>
        <v>174.91512480000003</v>
      </c>
    </row>
    <row r="86" spans="1:11">
      <c r="A86" s="68" t="s">
        <v>14</v>
      </c>
      <c r="B86" s="221" t="s">
        <v>158</v>
      </c>
      <c r="C86" s="222"/>
      <c r="D86" s="222"/>
      <c r="E86" s="222"/>
      <c r="F86" s="222"/>
      <c r="G86" s="223"/>
      <c r="H86" s="69">
        <v>8.2000000000000007E-3</v>
      </c>
      <c r="I86" s="135">
        <f>H86*$I$83</f>
        <v>16.061635200000001</v>
      </c>
    </row>
    <row r="87" spans="1:11">
      <c r="A87" s="68" t="s">
        <v>15</v>
      </c>
      <c r="B87" s="224" t="s">
        <v>159</v>
      </c>
      <c r="C87" s="224"/>
      <c r="D87" s="224"/>
      <c r="E87" s="224"/>
      <c r="F87" s="224"/>
      <c r="G87" s="224"/>
      <c r="H87" s="69">
        <v>1.6999999999999999E-3</v>
      </c>
      <c r="I87" s="74">
        <v>0</v>
      </c>
    </row>
    <row r="88" spans="1:11">
      <c r="A88" s="68" t="s">
        <v>17</v>
      </c>
      <c r="B88" s="193" t="s">
        <v>160</v>
      </c>
      <c r="C88" s="194"/>
      <c r="D88" s="194"/>
      <c r="E88" s="194"/>
      <c r="F88" s="194"/>
      <c r="G88" s="195"/>
      <c r="H88" s="133">
        <v>2.9999999999999997E-4</v>
      </c>
      <c r="I88" s="135">
        <f>H88*$I$83</f>
        <v>0.58762079999999994</v>
      </c>
    </row>
    <row r="89" spans="1:11">
      <c r="A89" s="68" t="s">
        <v>18</v>
      </c>
      <c r="B89" s="193" t="s">
        <v>161</v>
      </c>
      <c r="C89" s="194"/>
      <c r="D89" s="194"/>
      <c r="E89" s="194"/>
      <c r="F89" s="194"/>
      <c r="G89" s="195"/>
      <c r="H89" s="133">
        <v>2.9999999999999997E-4</v>
      </c>
      <c r="I89" s="135">
        <f>H89*$I$83</f>
        <v>0.58762079999999994</v>
      </c>
    </row>
    <row r="90" spans="1:11">
      <c r="A90" s="68" t="s">
        <v>20</v>
      </c>
      <c r="B90" s="224" t="s">
        <v>162</v>
      </c>
      <c r="C90" s="224"/>
      <c r="D90" s="224"/>
      <c r="E90" s="224"/>
      <c r="F90" s="224"/>
      <c r="G90" s="224"/>
      <c r="H90" s="69">
        <v>0</v>
      </c>
      <c r="I90" s="74">
        <f>H90*$I$82</f>
        <v>0</v>
      </c>
    </row>
    <row r="91" spans="1:11">
      <c r="A91" s="191" t="s">
        <v>163</v>
      </c>
      <c r="B91" s="191"/>
      <c r="C91" s="191"/>
      <c r="D91" s="191"/>
      <c r="E91" s="191"/>
      <c r="F91" s="191"/>
      <c r="G91" s="191"/>
      <c r="H91" s="47">
        <f>SUM(H85:H90)</f>
        <v>9.9799999999999986E-2</v>
      </c>
      <c r="I91" s="75">
        <f>SUM(I85:I90)</f>
        <v>192.15200160000003</v>
      </c>
      <c r="K91">
        <f>1808.06*8.73%</f>
        <v>157.843638</v>
      </c>
    </row>
    <row r="92" spans="1:11">
      <c r="A92" s="236" t="s">
        <v>164</v>
      </c>
      <c r="B92" s="237"/>
      <c r="C92" s="237"/>
      <c r="D92" s="237"/>
      <c r="E92" s="237"/>
      <c r="F92" s="237"/>
      <c r="G92" s="237"/>
      <c r="H92" s="237"/>
      <c r="I92" s="238"/>
    </row>
    <row r="93" spans="1:11">
      <c r="A93" s="225"/>
      <c r="B93" s="226"/>
      <c r="C93" s="226"/>
      <c r="D93" s="226"/>
      <c r="E93" s="226"/>
      <c r="F93" s="226"/>
      <c r="G93" s="226"/>
      <c r="H93" s="226"/>
      <c r="I93" s="226"/>
    </row>
    <row r="94" spans="1:11">
      <c r="A94" s="227" t="s">
        <v>165</v>
      </c>
      <c r="B94" s="228"/>
      <c r="C94" s="228"/>
      <c r="D94" s="228"/>
      <c r="E94" s="228"/>
      <c r="F94" s="228"/>
      <c r="G94" s="229"/>
      <c r="H94" s="76" t="s">
        <v>107</v>
      </c>
      <c r="I94" s="76" t="s">
        <v>108</v>
      </c>
    </row>
    <row r="95" spans="1:11">
      <c r="A95" s="32" t="s">
        <v>13</v>
      </c>
      <c r="B95" s="230" t="s">
        <v>166</v>
      </c>
      <c r="C95" s="231"/>
      <c r="D95" s="231"/>
      <c r="E95" s="231"/>
      <c r="F95" s="231"/>
      <c r="G95" s="232"/>
      <c r="H95" s="44">
        <v>0</v>
      </c>
      <c r="I95" s="77">
        <f>$I$31*H95</f>
        <v>0</v>
      </c>
    </row>
    <row r="96" spans="1:11">
      <c r="A96" s="191" t="s">
        <v>167</v>
      </c>
      <c r="B96" s="191"/>
      <c r="C96" s="191"/>
      <c r="D96" s="191"/>
      <c r="E96" s="191"/>
      <c r="F96" s="191"/>
      <c r="G96" s="191"/>
      <c r="H96" s="47">
        <f>TRUNC(SUM(H95),4)</f>
        <v>0</v>
      </c>
      <c r="I96" s="59">
        <f>TRUNC(SUM(I95),2)</f>
        <v>0</v>
      </c>
    </row>
    <row r="97" spans="1:9">
      <c r="A97" s="233"/>
      <c r="B97" s="234"/>
      <c r="C97" s="234"/>
      <c r="D97" s="234"/>
      <c r="E97" s="234"/>
      <c r="F97" s="234"/>
      <c r="G97" s="234"/>
      <c r="H97" s="234"/>
      <c r="I97" s="234"/>
    </row>
    <row r="98" spans="1:9">
      <c r="A98" s="235" t="s">
        <v>168</v>
      </c>
      <c r="B98" s="235"/>
      <c r="C98" s="235"/>
      <c r="D98" s="235"/>
      <c r="E98" s="235"/>
      <c r="F98" s="235"/>
      <c r="G98" s="235"/>
      <c r="H98" s="235"/>
      <c r="I98" s="235"/>
    </row>
    <row r="99" spans="1:9">
      <c r="A99" s="191" t="s">
        <v>46</v>
      </c>
      <c r="B99" s="191"/>
      <c r="C99" s="191"/>
      <c r="D99" s="191"/>
      <c r="E99" s="191"/>
      <c r="F99" s="191"/>
      <c r="G99" s="191"/>
      <c r="H99" s="191"/>
      <c r="I99" s="32" t="s">
        <v>108</v>
      </c>
    </row>
    <row r="100" spans="1:9">
      <c r="A100" s="32" t="s">
        <v>48</v>
      </c>
      <c r="B100" s="182" t="s">
        <v>169</v>
      </c>
      <c r="C100" s="182"/>
      <c r="D100" s="182"/>
      <c r="E100" s="182"/>
      <c r="F100" s="182"/>
      <c r="G100" s="182"/>
      <c r="H100" s="182"/>
      <c r="I100" s="45">
        <f>I91</f>
        <v>192.15200160000003</v>
      </c>
    </row>
    <row r="101" spans="1:9">
      <c r="A101" s="37" t="s">
        <v>52</v>
      </c>
      <c r="B101" s="182" t="s">
        <v>170</v>
      </c>
      <c r="C101" s="182"/>
      <c r="D101" s="182"/>
      <c r="E101" s="182"/>
      <c r="F101" s="182"/>
      <c r="G101" s="182"/>
      <c r="H101" s="182"/>
      <c r="I101" s="78">
        <f>I96</f>
        <v>0</v>
      </c>
    </row>
    <row r="102" spans="1:9">
      <c r="A102" s="191" t="s">
        <v>171</v>
      </c>
      <c r="B102" s="191"/>
      <c r="C102" s="191"/>
      <c r="D102" s="191"/>
      <c r="E102" s="191"/>
      <c r="F102" s="191"/>
      <c r="G102" s="191"/>
      <c r="H102" s="191"/>
      <c r="I102" s="79">
        <f>I91+I96</f>
        <v>192.15200160000003</v>
      </c>
    </row>
    <row r="103" spans="1:9">
      <c r="A103" s="204"/>
      <c r="B103" s="205"/>
      <c r="C103" s="205"/>
      <c r="D103" s="205"/>
      <c r="E103" s="205"/>
      <c r="F103" s="205"/>
      <c r="G103" s="205"/>
      <c r="H103" s="205"/>
      <c r="I103" s="205"/>
    </row>
    <row r="104" spans="1:9">
      <c r="A104" s="187" t="s">
        <v>172</v>
      </c>
      <c r="B104" s="187"/>
      <c r="C104" s="187"/>
      <c r="D104" s="187"/>
      <c r="E104" s="187"/>
      <c r="F104" s="187"/>
      <c r="G104" s="187"/>
      <c r="H104" s="187"/>
      <c r="I104" s="187"/>
    </row>
    <row r="105" spans="1:9">
      <c r="A105" s="32">
        <v>5</v>
      </c>
      <c r="B105" s="191" t="s">
        <v>173</v>
      </c>
      <c r="C105" s="191"/>
      <c r="D105" s="191"/>
      <c r="E105" s="191"/>
      <c r="F105" s="191"/>
      <c r="G105" s="191"/>
      <c r="H105" s="32"/>
      <c r="I105" s="32" t="s">
        <v>108</v>
      </c>
    </row>
    <row r="106" spans="1:9">
      <c r="A106" s="32" t="s">
        <v>13</v>
      </c>
      <c r="B106" s="199" t="s">
        <v>174</v>
      </c>
      <c r="C106" s="199"/>
      <c r="D106" s="199"/>
      <c r="E106" s="199"/>
      <c r="F106" s="199"/>
      <c r="G106" s="199"/>
      <c r="H106" s="22" t="s">
        <v>133</v>
      </c>
      <c r="I106" s="77">
        <v>20</v>
      </c>
    </row>
    <row r="107" spans="1:9">
      <c r="A107" s="32" t="s">
        <v>14</v>
      </c>
      <c r="B107" s="199" t="s">
        <v>58</v>
      </c>
      <c r="C107" s="199"/>
      <c r="D107" s="199"/>
      <c r="E107" s="199"/>
      <c r="F107" s="199"/>
      <c r="G107" s="199"/>
      <c r="H107" s="22" t="s">
        <v>133</v>
      </c>
      <c r="I107" s="77">
        <v>0</v>
      </c>
    </row>
    <row r="108" spans="1:9">
      <c r="A108" s="80" t="s">
        <v>15</v>
      </c>
      <c r="B108" s="199" t="s">
        <v>59</v>
      </c>
      <c r="C108" s="199"/>
      <c r="D108" s="199"/>
      <c r="E108" s="199"/>
      <c r="F108" s="199"/>
      <c r="G108" s="199"/>
      <c r="H108" s="22" t="s">
        <v>133</v>
      </c>
      <c r="I108" s="77">
        <v>0</v>
      </c>
    </row>
    <row r="109" spans="1:9">
      <c r="A109" s="191" t="s">
        <v>175</v>
      </c>
      <c r="B109" s="191"/>
      <c r="C109" s="191"/>
      <c r="D109" s="191"/>
      <c r="E109" s="191"/>
      <c r="F109" s="191"/>
      <c r="G109" s="191"/>
      <c r="H109" s="47" t="s">
        <v>133</v>
      </c>
      <c r="I109" s="75">
        <f>TRUNC(SUM(I106:I108),2)</f>
        <v>20</v>
      </c>
    </row>
    <row r="110" spans="1:9">
      <c r="A110" s="39"/>
      <c r="B110" s="40"/>
      <c r="C110" s="40"/>
      <c r="D110" s="40"/>
      <c r="E110" s="40"/>
      <c r="F110" s="40"/>
      <c r="G110" s="40"/>
      <c r="H110" s="81"/>
      <c r="I110" s="82"/>
    </row>
    <row r="111" spans="1:9">
      <c r="A111" s="239" t="s">
        <v>176</v>
      </c>
      <c r="B111" s="240"/>
      <c r="C111" s="240"/>
      <c r="D111" s="240"/>
      <c r="E111" s="240"/>
      <c r="F111" s="240"/>
      <c r="G111" s="240"/>
      <c r="H111" s="241"/>
      <c r="I111" s="83"/>
    </row>
    <row r="112" spans="1:9">
      <c r="A112" s="259" t="s">
        <v>1</v>
      </c>
      <c r="B112" s="260"/>
      <c r="C112" s="260"/>
      <c r="D112" s="260"/>
      <c r="E112" s="260"/>
      <c r="F112" s="260"/>
      <c r="G112" s="260"/>
      <c r="H112" s="261"/>
      <c r="I112" s="84">
        <f>I32+I69+I80+I102+I109</f>
        <v>3527.5380015999999</v>
      </c>
    </row>
    <row r="113" spans="1:11">
      <c r="A113" s="39"/>
      <c r="B113" s="40"/>
      <c r="C113" s="40"/>
      <c r="D113" s="40"/>
      <c r="E113" s="40"/>
      <c r="F113" s="40"/>
      <c r="G113" s="40"/>
      <c r="H113" s="81"/>
      <c r="I113" s="82"/>
    </row>
    <row r="114" spans="1:11">
      <c r="A114" s="262" t="s">
        <v>177</v>
      </c>
      <c r="B114" s="263"/>
      <c r="C114" s="263"/>
      <c r="D114" s="263"/>
      <c r="E114" s="263"/>
      <c r="F114" s="263"/>
      <c r="G114" s="263"/>
      <c r="H114" s="263"/>
      <c r="I114" s="264"/>
    </row>
    <row r="115" spans="1:11">
      <c r="A115" s="32">
        <v>6</v>
      </c>
      <c r="B115" s="191" t="s">
        <v>178</v>
      </c>
      <c r="C115" s="191"/>
      <c r="D115" s="191"/>
      <c r="E115" s="191"/>
      <c r="F115" s="191"/>
      <c r="G115" s="191"/>
      <c r="H115" s="32" t="s">
        <v>107</v>
      </c>
      <c r="I115" s="32" t="s">
        <v>108</v>
      </c>
      <c r="J115" s="19">
        <f>I112</f>
        <v>3527.5380015999999</v>
      </c>
    </row>
    <row r="116" spans="1:11">
      <c r="A116" s="32" t="s">
        <v>13</v>
      </c>
      <c r="B116" s="181" t="s">
        <v>7</v>
      </c>
      <c r="C116" s="181"/>
      <c r="D116" s="181"/>
      <c r="E116" s="181"/>
      <c r="F116" s="181"/>
      <c r="G116" s="181"/>
      <c r="H116" s="85">
        <v>0.05</v>
      </c>
      <c r="I116" s="121">
        <f>H116*I112</f>
        <v>176.37690008000001</v>
      </c>
      <c r="J116" s="19">
        <f>3530.67*5%</f>
        <v>176.5335</v>
      </c>
    </row>
    <row r="117" spans="1:11">
      <c r="A117" s="37" t="s">
        <v>14</v>
      </c>
      <c r="B117" s="181" t="s">
        <v>9</v>
      </c>
      <c r="C117" s="181"/>
      <c r="D117" s="181"/>
      <c r="E117" s="181"/>
      <c r="F117" s="181"/>
      <c r="G117" s="181"/>
      <c r="H117" s="85">
        <v>0.06</v>
      </c>
      <c r="I117" s="121">
        <f>(I112+I116)*H117</f>
        <v>222.23489410079998</v>
      </c>
      <c r="J117">
        <f>3530.67+176.53</f>
        <v>3707.2000000000003</v>
      </c>
      <c r="K117" s="19">
        <f>3492.56*10%</f>
        <v>349.25600000000003</v>
      </c>
    </row>
    <row r="118" spans="1:11">
      <c r="A118" s="265" t="s">
        <v>15</v>
      </c>
      <c r="B118" s="267" t="s">
        <v>8</v>
      </c>
      <c r="C118" s="268"/>
      <c r="D118" s="268"/>
      <c r="E118" s="268"/>
      <c r="F118" s="268"/>
      <c r="G118" s="269"/>
      <c r="H118" s="291">
        <f>E120+E121+E126+E122+E124+E127</f>
        <v>8.6499999999999994E-2</v>
      </c>
      <c r="I118" s="293">
        <f>H118*I129</f>
        <v>371.77006823759075</v>
      </c>
    </row>
    <row r="119" spans="1:11">
      <c r="A119" s="265"/>
      <c r="B119" s="275" t="s">
        <v>179</v>
      </c>
      <c r="C119" s="276"/>
      <c r="D119" s="276"/>
      <c r="E119" s="276"/>
      <c r="F119" s="276"/>
      <c r="G119" s="277"/>
      <c r="H119" s="291"/>
      <c r="I119" s="294"/>
    </row>
    <row r="120" spans="1:11">
      <c r="A120" s="265"/>
      <c r="B120" s="242" t="s">
        <v>180</v>
      </c>
      <c r="C120" s="243"/>
      <c r="D120" s="244"/>
      <c r="E120" s="87">
        <v>6.4999999999999997E-3</v>
      </c>
      <c r="F120" s="88"/>
      <c r="G120" s="89"/>
      <c r="H120" s="292"/>
      <c r="I120" s="294"/>
    </row>
    <row r="121" spans="1:11">
      <c r="A121" s="265"/>
      <c r="B121" s="245" t="s">
        <v>181</v>
      </c>
      <c r="C121" s="246"/>
      <c r="D121" s="247"/>
      <c r="E121" s="90">
        <v>0.03</v>
      </c>
      <c r="F121" s="91"/>
      <c r="G121" s="89"/>
      <c r="H121" s="292"/>
      <c r="I121" s="294"/>
    </row>
    <row r="122" spans="1:11">
      <c r="A122" s="265"/>
      <c r="B122" s="248" t="s">
        <v>182</v>
      </c>
      <c r="C122" s="249"/>
      <c r="D122" s="250"/>
      <c r="E122" s="92"/>
      <c r="F122" s="91"/>
      <c r="G122" s="89"/>
      <c r="H122" s="292"/>
      <c r="I122" s="294"/>
      <c r="J122">
        <f>3326.26+166.3+349.26</f>
        <v>3841.8200000000006</v>
      </c>
      <c r="K122" s="19">
        <f>3841.82/0.9135</f>
        <v>4205.6048166392993</v>
      </c>
    </row>
    <row r="123" spans="1:11">
      <c r="A123" s="266"/>
      <c r="B123" s="251" t="s">
        <v>183</v>
      </c>
      <c r="C123" s="252"/>
      <c r="D123" s="252"/>
      <c r="E123" s="252"/>
      <c r="F123" s="252"/>
      <c r="G123" s="253"/>
      <c r="H123" s="292"/>
      <c r="I123" s="294"/>
    </row>
    <row r="124" spans="1:11">
      <c r="A124" s="266"/>
      <c r="B124" s="254" t="s">
        <v>184</v>
      </c>
      <c r="C124" s="255"/>
      <c r="D124" s="256"/>
      <c r="E124" s="93"/>
      <c r="F124" s="94"/>
      <c r="G124" s="95"/>
      <c r="H124" s="292"/>
      <c r="I124" s="294"/>
      <c r="K124" s="19">
        <f>4205.61*8.65%</f>
        <v>363.78526499999998</v>
      </c>
    </row>
    <row r="125" spans="1:11">
      <c r="A125" s="265"/>
      <c r="B125" s="257" t="s">
        <v>185</v>
      </c>
      <c r="C125" s="252"/>
      <c r="D125" s="252"/>
      <c r="E125" s="252"/>
      <c r="F125" s="252"/>
      <c r="G125" s="258"/>
      <c r="H125" s="291"/>
      <c r="I125" s="294"/>
    </row>
    <row r="126" spans="1:11">
      <c r="A126" s="265"/>
      <c r="B126" s="275" t="s">
        <v>186</v>
      </c>
      <c r="C126" s="276"/>
      <c r="D126" s="277"/>
      <c r="E126" s="87">
        <v>0.05</v>
      </c>
      <c r="F126" s="91"/>
      <c r="G126" s="89"/>
      <c r="H126" s="292"/>
      <c r="I126" s="294"/>
    </row>
    <row r="127" spans="1:11">
      <c r="A127" s="265"/>
      <c r="B127" s="279" t="s">
        <v>182</v>
      </c>
      <c r="C127" s="280"/>
      <c r="D127" s="281"/>
      <c r="E127" s="96"/>
      <c r="F127" s="97"/>
      <c r="G127" s="95"/>
      <c r="H127" s="292"/>
      <c r="I127" s="295"/>
    </row>
    <row r="128" spans="1:11">
      <c r="A128" s="282" t="s">
        <v>187</v>
      </c>
      <c r="B128" s="283"/>
      <c r="C128" s="283"/>
      <c r="D128" s="283"/>
      <c r="E128" s="283"/>
      <c r="F128" s="283"/>
      <c r="G128" s="284"/>
      <c r="H128" s="98">
        <f>SUM(H116:H127)</f>
        <v>0.19650000000000001</v>
      </c>
      <c r="I128" s="120">
        <f>SUM(I116:I127)</f>
        <v>770.38186241839071</v>
      </c>
    </row>
    <row r="129" spans="1:10">
      <c r="A129" s="99"/>
      <c r="B129" s="100"/>
      <c r="C129" s="100"/>
      <c r="D129" s="100"/>
      <c r="E129" s="101"/>
      <c r="F129" s="100"/>
      <c r="G129" s="102"/>
      <c r="H129" s="122">
        <f>1-((8.65)/100)</f>
        <v>0.91349999999999998</v>
      </c>
      <c r="I129" s="104">
        <f>(I112+I116+I117)/H129</f>
        <v>4297.9198640183904</v>
      </c>
    </row>
    <row r="130" spans="1:10">
      <c r="A130" s="285" t="s">
        <v>188</v>
      </c>
      <c r="B130" s="286"/>
      <c r="C130" s="286"/>
      <c r="D130" s="286"/>
      <c r="E130" s="286"/>
      <c r="F130" s="286"/>
      <c r="G130" s="286"/>
      <c r="H130" s="286"/>
      <c r="I130" s="287"/>
    </row>
    <row r="131" spans="1:10">
      <c r="A131" s="191" t="s">
        <v>189</v>
      </c>
      <c r="B131" s="191"/>
      <c r="C131" s="191"/>
      <c r="D131" s="191"/>
      <c r="E131" s="191"/>
      <c r="F131" s="191"/>
      <c r="G131" s="191"/>
      <c r="H131" s="191"/>
      <c r="I131" s="32" t="s">
        <v>108</v>
      </c>
    </row>
    <row r="132" spans="1:10">
      <c r="A132" s="22" t="s">
        <v>13</v>
      </c>
      <c r="B132" s="181" t="str">
        <f>A24</f>
        <v>MÓDULO 1 - COMPOSIÇÃO DA REMUNERAÇÃO</v>
      </c>
      <c r="C132" s="181"/>
      <c r="D132" s="181"/>
      <c r="E132" s="181"/>
      <c r="F132" s="181"/>
      <c r="G132" s="181"/>
      <c r="H132" s="181"/>
      <c r="I132" s="116">
        <f>I32</f>
        <v>1958.7360000000001</v>
      </c>
    </row>
    <row r="133" spans="1:10">
      <c r="A133" s="105" t="s">
        <v>14</v>
      </c>
      <c r="B133" s="181" t="str">
        <f>A35</f>
        <v>MÓDULO 2 – ENCARGOS E BENEFÍCIOS ANUAIS, MENSAIS E DIÁRIOS</v>
      </c>
      <c r="C133" s="181"/>
      <c r="D133" s="181"/>
      <c r="E133" s="181"/>
      <c r="F133" s="181"/>
      <c r="G133" s="181"/>
      <c r="H133" s="181"/>
      <c r="I133" s="118">
        <f>I69</f>
        <v>1294.32</v>
      </c>
    </row>
    <row r="134" spans="1:10">
      <c r="A134" s="105" t="s">
        <v>15</v>
      </c>
      <c r="B134" s="181" t="str">
        <f>A71</f>
        <v>MÓDULO 3 – PROVISÃO PARA RESCISÃO</v>
      </c>
      <c r="C134" s="181"/>
      <c r="D134" s="181"/>
      <c r="E134" s="181"/>
      <c r="F134" s="181"/>
      <c r="G134" s="181"/>
      <c r="H134" s="181"/>
      <c r="I134" s="106">
        <f>I80</f>
        <v>62.33</v>
      </c>
    </row>
    <row r="135" spans="1:10">
      <c r="A135" s="22" t="s">
        <v>17</v>
      </c>
      <c r="B135" s="181" t="str">
        <f>A82</f>
        <v>MÓDULO 4 – CUSTO DE REPOSIÇÃO DO PROFISSIONAL AUSENTE</v>
      </c>
      <c r="C135" s="181"/>
      <c r="D135" s="181"/>
      <c r="E135" s="181"/>
      <c r="F135" s="181"/>
      <c r="G135" s="181"/>
      <c r="H135" s="181"/>
      <c r="I135" s="106">
        <f>I102</f>
        <v>192.15200160000003</v>
      </c>
    </row>
    <row r="136" spans="1:10">
      <c r="A136" s="105" t="s">
        <v>18</v>
      </c>
      <c r="B136" s="181" t="str">
        <f>A104</f>
        <v>MÓDULO 5 – INSUMOS DIVERSOS</v>
      </c>
      <c r="C136" s="181"/>
      <c r="D136" s="181"/>
      <c r="E136" s="181"/>
      <c r="F136" s="181"/>
      <c r="G136" s="181"/>
      <c r="H136" s="181"/>
      <c r="I136" s="106">
        <f>I109</f>
        <v>20</v>
      </c>
    </row>
    <row r="137" spans="1:10">
      <c r="A137" s="37"/>
      <c r="B137" s="191" t="s">
        <v>190</v>
      </c>
      <c r="C137" s="191"/>
      <c r="D137" s="191"/>
      <c r="E137" s="191"/>
      <c r="F137" s="191"/>
      <c r="G137" s="191"/>
      <c r="H137" s="191"/>
      <c r="I137" s="123">
        <f>TRUNC(SUM(I132:I136),2)</f>
        <v>3527.53</v>
      </c>
    </row>
    <row r="138" spans="1:10">
      <c r="A138" s="22" t="s">
        <v>20</v>
      </c>
      <c r="B138" s="181" t="str">
        <f>A114</f>
        <v>MÓDULO 6 – CUSTOS INDIRETOS, TRIBUTOS E LUCRO</v>
      </c>
      <c r="C138" s="181"/>
      <c r="D138" s="181"/>
      <c r="E138" s="181"/>
      <c r="F138" s="181"/>
      <c r="G138" s="181"/>
      <c r="H138" s="181"/>
      <c r="I138" s="124">
        <f>I118+I116+I117</f>
        <v>770.38186241839071</v>
      </c>
    </row>
    <row r="139" spans="1:10">
      <c r="A139" s="278" t="s">
        <v>191</v>
      </c>
      <c r="B139" s="278"/>
      <c r="C139" s="278"/>
      <c r="D139" s="278"/>
      <c r="E139" s="278"/>
      <c r="F139" s="278"/>
      <c r="G139" s="278"/>
      <c r="H139" s="278"/>
      <c r="I139" s="109">
        <f>TRUNC(SUM(I137:I138),2)</f>
        <v>4297.91</v>
      </c>
      <c r="J139" s="113"/>
    </row>
    <row r="141" spans="1:10">
      <c r="I141" s="127">
        <f>I139*12</f>
        <v>51574.92</v>
      </c>
    </row>
  </sheetData>
  <mergeCells count="133">
    <mergeCell ref="A139:H139"/>
    <mergeCell ref="B133:H133"/>
    <mergeCell ref="B134:H134"/>
    <mergeCell ref="B135:H135"/>
    <mergeCell ref="B136:H136"/>
    <mergeCell ref="B137:H137"/>
    <mergeCell ref="B138:H138"/>
    <mergeCell ref="B126:D126"/>
    <mergeCell ref="B127:D127"/>
    <mergeCell ref="A128:G128"/>
    <mergeCell ref="A130:I130"/>
    <mergeCell ref="A131:H131"/>
    <mergeCell ref="B132:H132"/>
    <mergeCell ref="B120:D120"/>
    <mergeCell ref="B121:D121"/>
    <mergeCell ref="B122:D122"/>
    <mergeCell ref="B123:G123"/>
    <mergeCell ref="B124:D124"/>
    <mergeCell ref="B125:G125"/>
    <mergeCell ref="A112:H112"/>
    <mergeCell ref="A114:I114"/>
    <mergeCell ref="B115:G115"/>
    <mergeCell ref="B116:G116"/>
    <mergeCell ref="B117:G117"/>
    <mergeCell ref="A118:A127"/>
    <mergeCell ref="B118:G118"/>
    <mergeCell ref="H118:H127"/>
    <mergeCell ref="I118:I127"/>
    <mergeCell ref="B119:G119"/>
    <mergeCell ref="B105:G105"/>
    <mergeCell ref="B106:G106"/>
    <mergeCell ref="B107:G107"/>
    <mergeCell ref="B108:G108"/>
    <mergeCell ref="A109:G109"/>
    <mergeCell ref="A111:H111"/>
    <mergeCell ref="A99:H99"/>
    <mergeCell ref="B100:H100"/>
    <mergeCell ref="B101:H101"/>
    <mergeCell ref="A102:H102"/>
    <mergeCell ref="A103:I103"/>
    <mergeCell ref="A104:I104"/>
    <mergeCell ref="A93:I93"/>
    <mergeCell ref="A94:G94"/>
    <mergeCell ref="B95:G95"/>
    <mergeCell ref="A96:G96"/>
    <mergeCell ref="A97:I97"/>
    <mergeCell ref="A98:I98"/>
    <mergeCell ref="B87:G87"/>
    <mergeCell ref="B88:G88"/>
    <mergeCell ref="B89:G89"/>
    <mergeCell ref="B90:G90"/>
    <mergeCell ref="A91:G91"/>
    <mergeCell ref="A92:I92"/>
    <mergeCell ref="A81:I81"/>
    <mergeCell ref="A82:I82"/>
    <mergeCell ref="A83:H83"/>
    <mergeCell ref="A84:G84"/>
    <mergeCell ref="B85:G85"/>
    <mergeCell ref="B86:G86"/>
    <mergeCell ref="B75:G75"/>
    <mergeCell ref="B76:G76"/>
    <mergeCell ref="B77:G77"/>
    <mergeCell ref="B78:G78"/>
    <mergeCell ref="B79:G79"/>
    <mergeCell ref="A80:G80"/>
    <mergeCell ref="A69:H69"/>
    <mergeCell ref="A70:I70"/>
    <mergeCell ref="A71:H71"/>
    <mergeCell ref="A72:H72"/>
    <mergeCell ref="B73:G73"/>
    <mergeCell ref="B74:G74"/>
    <mergeCell ref="A62:I62"/>
    <mergeCell ref="A64:I64"/>
    <mergeCell ref="A65:H65"/>
    <mergeCell ref="B66:H66"/>
    <mergeCell ref="B67:H67"/>
    <mergeCell ref="B68:H68"/>
    <mergeCell ref="A56:G56"/>
    <mergeCell ref="B57:G57"/>
    <mergeCell ref="B58:G58"/>
    <mergeCell ref="B59:G59"/>
    <mergeCell ref="B60:G60"/>
    <mergeCell ref="A61:H61"/>
    <mergeCell ref="B50:G50"/>
    <mergeCell ref="B51:G51"/>
    <mergeCell ref="B52:G52"/>
    <mergeCell ref="A53:G53"/>
    <mergeCell ref="A54:I54"/>
    <mergeCell ref="A55:I55"/>
    <mergeCell ref="A44:G44"/>
    <mergeCell ref="B45:G45"/>
    <mergeCell ref="B46:G46"/>
    <mergeCell ref="B47:G47"/>
    <mergeCell ref="B48:G48"/>
    <mergeCell ref="B49:G49"/>
    <mergeCell ref="A36:G36"/>
    <mergeCell ref="B37:G37"/>
    <mergeCell ref="B38:G38"/>
    <mergeCell ref="A39:G39"/>
    <mergeCell ref="A41:I41"/>
    <mergeCell ref="A43:H43"/>
    <mergeCell ref="B29:G29"/>
    <mergeCell ref="B30:G30"/>
    <mergeCell ref="B31:G31"/>
    <mergeCell ref="A32:H32"/>
    <mergeCell ref="A33:I33"/>
    <mergeCell ref="A35:I35"/>
    <mergeCell ref="A23:I23"/>
    <mergeCell ref="A24:I24"/>
    <mergeCell ref="B25:G25"/>
    <mergeCell ref="B26:G26"/>
    <mergeCell ref="B27:G27"/>
    <mergeCell ref="B28:G28"/>
    <mergeCell ref="B19:H19"/>
    <mergeCell ref="B20:H20"/>
    <mergeCell ref="B21:H21"/>
    <mergeCell ref="B10:H10"/>
    <mergeCell ref="A12:I12"/>
    <mergeCell ref="A13:B13"/>
    <mergeCell ref="C13:D13"/>
    <mergeCell ref="E13:I13"/>
    <mergeCell ref="A14:B14"/>
    <mergeCell ref="C14:D14"/>
    <mergeCell ref="E14:I14"/>
    <mergeCell ref="A2:I2"/>
    <mergeCell ref="A5:G5"/>
    <mergeCell ref="A6:I6"/>
    <mergeCell ref="B7:H7"/>
    <mergeCell ref="B8:H8"/>
    <mergeCell ref="B9:H9"/>
    <mergeCell ref="A16:I16"/>
    <mergeCell ref="B17:H17"/>
    <mergeCell ref="B18:H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Médico</vt:lpstr>
      <vt:lpstr>Dentista</vt:lpstr>
      <vt:lpstr>Aux Saúde Bucal</vt:lpstr>
      <vt:lpstr>MÉDICO2</vt:lpstr>
      <vt:lpstr>DENTISTA2</vt:lpstr>
      <vt:lpstr>ASB2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Arcangela Silva Casagrande</dc:creator>
  <cp:lastModifiedBy>am200236</cp:lastModifiedBy>
  <cp:lastPrinted>2019-05-21T18:39:50Z</cp:lastPrinted>
  <dcterms:created xsi:type="dcterms:W3CDTF">2018-01-23T19:35:16Z</dcterms:created>
  <dcterms:modified xsi:type="dcterms:W3CDTF">2019-05-28T10:43:43Z</dcterms:modified>
</cp:coreProperties>
</file>